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idier BOUTHIERE\Downloads\"/>
    </mc:Choice>
  </mc:AlternateContent>
  <xr:revisionPtr revIDLastSave="0" documentId="13_ncr:1_{70C9762B-D918-4F2E-BDE4-A21AFDDE1DE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uil1" sheetId="1" r:id="rId1"/>
    <sheet name="Feuil2" sheetId="2" r:id="rId2"/>
  </sheets>
  <definedNames>
    <definedName name="jaune">Feuil1!$S$6</definedName>
    <definedName name="PAR">Feuil1!$V$6</definedName>
    <definedName name="rouge">Feuil1!$S$7</definedName>
    <definedName name="SSSJ">Feuil1!$U$6</definedName>
    <definedName name="SSSR">Feuil1!$U$7</definedName>
    <definedName name="_xlnm.Print_Area" localSheetId="0">Feuil1!$A$1:$V$28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2" i="1" l="1"/>
  <c r="N22" i="1"/>
  <c r="H22" i="1"/>
  <c r="G22" i="1" s="1"/>
  <c r="D12" i="1"/>
  <c r="K12" i="1"/>
  <c r="P17" i="1"/>
  <c r="I17" i="1"/>
  <c r="H18" i="1"/>
  <c r="G18" i="1" s="1"/>
  <c r="O23" i="1"/>
  <c r="O20" i="1"/>
  <c r="N20" i="1" s="1"/>
  <c r="O19" i="1"/>
  <c r="N19" i="1" s="1"/>
  <c r="O18" i="1"/>
  <c r="N18" i="1" s="1"/>
  <c r="H23" i="1"/>
  <c r="H20" i="1"/>
  <c r="G20" i="1" s="1"/>
  <c r="H19" i="1"/>
  <c r="G19" i="1" s="1"/>
  <c r="O21" i="1"/>
  <c r="N21" i="1" s="1"/>
  <c r="H21" i="1"/>
  <c r="G21" i="1" s="1"/>
  <c r="U24" i="1"/>
  <c r="S24" i="1"/>
  <c r="Z17" i="1"/>
  <c r="X17" i="1"/>
  <c r="Z16" i="1"/>
  <c r="X16" i="1"/>
  <c r="U15" i="1"/>
  <c r="S15" i="1"/>
  <c r="AA1" i="1"/>
  <c r="P22" i="1" l="1"/>
  <c r="I22" i="1"/>
  <c r="Y16" i="1"/>
  <c r="H16" i="1" s="1"/>
  <c r="G16" i="1" s="1"/>
  <c r="P18" i="1"/>
  <c r="I18" i="1"/>
  <c r="I19" i="1"/>
  <c r="P19" i="1"/>
  <c r="P21" i="1"/>
  <c r="I21" i="1"/>
  <c r="P20" i="1"/>
  <c r="I20" i="1"/>
  <c r="P23" i="1"/>
  <c r="AA16" i="1"/>
  <c r="O16" i="1" s="1"/>
  <c r="N16" i="1" s="1"/>
  <c r="I16" i="1" l="1"/>
  <c r="P16" i="1"/>
</calcChain>
</file>

<file path=xl/sharedStrings.xml><?xml version="1.0" encoding="utf-8"?>
<sst xmlns="http://schemas.openxmlformats.org/spreadsheetml/2006/main" count="106" uniqueCount="75">
  <si>
    <t xml:space="preserve"> </t>
  </si>
  <si>
    <t>Lieu :</t>
  </si>
  <si>
    <t>HCP =</t>
  </si>
  <si>
    <r>
      <t>Index</t>
    </r>
    <r>
      <rPr>
        <b/>
        <sz val="12"/>
        <color indexed="28"/>
        <rFont val="Arial"/>
        <family val="2"/>
      </rPr>
      <t xml:space="preserve"> X </t>
    </r>
    <r>
      <rPr>
        <b/>
        <i/>
        <sz val="12"/>
        <color indexed="28"/>
        <rFont val="Arial"/>
        <family val="2"/>
      </rPr>
      <t>Slope</t>
    </r>
  </si>
  <si>
    <t>+</t>
  </si>
  <si>
    <t>SSS</t>
  </si>
  <si>
    <t>-</t>
  </si>
  <si>
    <t>PAR</t>
  </si>
  <si>
    <t>SLOPE</t>
  </si>
  <si>
    <t>Index maxi  22,4</t>
  </si>
  <si>
    <r>
      <t>Nota :</t>
    </r>
    <r>
      <rPr>
        <b/>
        <i/>
        <sz val="9"/>
        <color indexed="12"/>
        <rFont val="Arial"/>
        <family val="2"/>
      </rPr>
      <t xml:space="preserve"> Pour le double </t>
    </r>
    <r>
      <rPr>
        <b/>
        <i/>
        <u/>
        <sz val="9"/>
        <color indexed="10"/>
        <rFont val="Arial"/>
        <family val="2"/>
      </rPr>
      <t>( Greensome )</t>
    </r>
    <r>
      <rPr>
        <b/>
        <i/>
        <sz val="9"/>
        <color indexed="12"/>
        <rFont val="Arial"/>
        <family val="2"/>
      </rPr>
      <t xml:space="preserve">  Coef 0,6 pour index mini ; Coef 0,4 pour l'autre. </t>
    </r>
  </si>
  <si>
    <t xml:space="preserve">   Les 2 joueurs de double sont enrégistrés par ordre croissant d'index</t>
  </si>
  <si>
    <t xml:space="preserve">    Les Simples sont enrégistrés par ordre croissant d' Index</t>
  </si>
  <si>
    <t xml:space="preserve"> EQUIPE</t>
  </si>
  <si>
    <t xml:space="preserve"> M / D</t>
  </si>
  <si>
    <t>JOUEURS  A</t>
  </si>
  <si>
    <t>Index</t>
  </si>
  <si>
    <t>HCP</t>
  </si>
  <si>
    <t>C.reçu</t>
  </si>
  <si>
    <t>Play Off</t>
  </si>
  <si>
    <t>JOUEURS  B</t>
  </si>
  <si>
    <t>POINTS</t>
  </si>
  <si>
    <t>Horaire</t>
  </si>
  <si>
    <t xml:space="preserve">DOUBLE </t>
  </si>
  <si>
    <t>D1</t>
  </si>
  <si>
    <t>SIMPLE  1</t>
  </si>
  <si>
    <t>S 2</t>
  </si>
  <si>
    <t>S 3</t>
  </si>
  <si>
    <t>S 4</t>
  </si>
  <si>
    <t>S 5</t>
  </si>
  <si>
    <t>Equipe de :</t>
  </si>
  <si>
    <t>Bat :</t>
  </si>
  <si>
    <t>CAPITAINES</t>
  </si>
  <si>
    <t>9h40</t>
  </si>
  <si>
    <t xml:space="preserve">Email: </t>
  </si>
  <si>
    <t xml:space="preserve">téléphone:  </t>
  </si>
  <si>
    <t>9h30</t>
  </si>
  <si>
    <t>1er tour</t>
  </si>
  <si>
    <t>FEUILLE  DE  MATCH PLAY  2025</t>
  </si>
  <si>
    <t>Index relevé le vendredi 30 mai à 10 H00 faisant foi</t>
  </si>
  <si>
    <t>AUTUN</t>
  </si>
  <si>
    <t>M</t>
  </si>
  <si>
    <t>BOHY Arnaud</t>
  </si>
  <si>
    <t>D</t>
  </si>
  <si>
    <t>BOHY Laurence</t>
  </si>
  <si>
    <t>ROCAMORA Pierre</t>
  </si>
  <si>
    <t>GNAEDINGER Mario</t>
  </si>
  <si>
    <t>JANOT Eric</t>
  </si>
  <si>
    <t>LA CHASSAGNE</t>
  </si>
  <si>
    <t>SALIVES</t>
  </si>
  <si>
    <t>Remplaçants</t>
  </si>
  <si>
    <t>BOUTHIERE Didier</t>
  </si>
  <si>
    <t>GOUSSARD Guy</t>
  </si>
  <si>
    <t>Club AUTUN : JANOT Eric</t>
  </si>
  <si>
    <t>MATHIEU Philippe</t>
  </si>
  <si>
    <t>MUSITELLI Nathalie</t>
  </si>
  <si>
    <t>LEVITTE Jean Christophe</t>
  </si>
  <si>
    <t>BACHELET Didier</t>
  </si>
  <si>
    <t>BRAZ Emmanuel</t>
  </si>
  <si>
    <t>Club SALIVES : JC BOISSELIER</t>
  </si>
  <si>
    <t>Email: jean-claude_boisselier@orange,fr</t>
  </si>
  <si>
    <t>téléphone:  06.38.43.55.54</t>
  </si>
  <si>
    <t>PAR    70</t>
  </si>
  <si>
    <t>ROUX JeanPierre</t>
  </si>
  <si>
    <t>LUGAND Claude</t>
  </si>
  <si>
    <t>9h00</t>
  </si>
  <si>
    <t>9h10</t>
  </si>
  <si>
    <t xml:space="preserve"> N°1</t>
  </si>
  <si>
    <t>TEE  N°7</t>
  </si>
  <si>
    <t>Autun</t>
  </si>
  <si>
    <t>Salives</t>
  </si>
  <si>
    <t>9h20</t>
  </si>
  <si>
    <t>14h00</t>
  </si>
  <si>
    <t>Playoffs</t>
  </si>
  <si>
    <r>
      <t>au 3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trou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</si>
</sst>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3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2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9"/>
      <color indexed="12"/>
      <name val="Arial"/>
      <family val="2"/>
    </font>
    <font>
      <b/>
      <sz val="16"/>
      <color indexed="28"/>
      <name val="Arial"/>
      <family val="2"/>
    </font>
    <font>
      <b/>
      <i/>
      <sz val="12"/>
      <color indexed="28"/>
      <name val="Arial"/>
      <family val="2"/>
    </font>
    <font>
      <b/>
      <sz val="12"/>
      <color indexed="28"/>
      <name val="Arial"/>
      <family val="2"/>
    </font>
    <font>
      <b/>
      <sz val="9"/>
      <name val="Arial"/>
      <family val="2"/>
    </font>
    <font>
      <b/>
      <i/>
      <u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u/>
      <sz val="9"/>
      <color indexed="12"/>
      <name val="Arial"/>
      <family val="2"/>
    </font>
    <font>
      <b/>
      <i/>
      <sz val="9"/>
      <color indexed="12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b/>
      <sz val="11"/>
      <color indexed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4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2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1" fontId="0" fillId="0" borderId="0" xfId="0" applyNumberFormat="1"/>
    <xf numFmtId="0" fontId="2" fillId="0" borderId="0" xfId="0" applyFont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right" vertical="center"/>
      <protection locked="0" hidden="1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0" fillId="0" borderId="0" xfId="0" applyFont="1"/>
    <xf numFmtId="0" fontId="11" fillId="0" borderId="0" xfId="0" applyFont="1"/>
    <xf numFmtId="164" fontId="12" fillId="4" borderId="11" xfId="0" applyNumberFormat="1" applyFont="1" applyFill="1" applyBorder="1" applyAlignment="1" applyProtection="1">
      <alignment horizontal="center" vertical="center"/>
      <protection locked="0"/>
    </xf>
    <xf numFmtId="164" fontId="12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/>
    <xf numFmtId="164" fontId="23" fillId="9" borderId="42" xfId="0" applyNumberFormat="1" applyFont="1" applyFill="1" applyBorder="1" applyAlignment="1" applyProtection="1">
      <alignment horizontal="center" vertical="center"/>
      <protection hidden="1"/>
    </xf>
    <xf numFmtId="164" fontId="23" fillId="9" borderId="43" xfId="0" applyNumberFormat="1" applyFont="1" applyFill="1" applyBorder="1" applyAlignment="1" applyProtection="1">
      <alignment horizontal="center" vertical="center"/>
      <protection hidden="1"/>
    </xf>
    <xf numFmtId="1" fontId="22" fillId="0" borderId="48" xfId="0" applyNumberFormat="1" applyFont="1" applyBorder="1" applyAlignment="1" applyProtection="1">
      <alignment horizontal="center" vertical="center" wrapText="1"/>
      <protection locked="0"/>
    </xf>
    <xf numFmtId="0" fontId="0" fillId="0" borderId="49" xfId="0" applyBorder="1"/>
    <xf numFmtId="164" fontId="23" fillId="9" borderId="53" xfId="0" applyNumberFormat="1" applyFont="1" applyFill="1" applyBorder="1" applyAlignment="1" applyProtection="1">
      <alignment horizontal="center" vertical="center"/>
      <protection hidden="1"/>
    </xf>
    <xf numFmtId="164" fontId="23" fillId="9" borderId="16" xfId="0" applyNumberFormat="1" applyFont="1" applyFill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hidden="1"/>
    </xf>
    <xf numFmtId="1" fontId="22" fillId="0" borderId="58" xfId="0" applyNumberFormat="1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hidden="1"/>
    </xf>
    <xf numFmtId="1" fontId="22" fillId="0" borderId="61" xfId="0" applyNumberFormat="1" applyFont="1" applyBorder="1" applyAlignment="1" applyProtection="1">
      <alignment horizontal="center" vertical="center" wrapText="1"/>
      <protection locked="0"/>
    </xf>
    <xf numFmtId="1" fontId="22" fillId="0" borderId="63" xfId="0" applyNumberFormat="1" applyFont="1" applyBorder="1" applyAlignment="1" applyProtection="1">
      <alignment horizontal="center" vertical="center" wrapText="1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164" fontId="0" fillId="0" borderId="0" xfId="0" applyNumberFormat="1"/>
    <xf numFmtId="0" fontId="3" fillId="0" borderId="25" xfId="0" applyFont="1" applyBorder="1" applyAlignment="1" applyProtection="1">
      <alignment horizontal="left" vertical="center"/>
      <protection locked="0"/>
    </xf>
    <xf numFmtId="1" fontId="27" fillId="0" borderId="70" xfId="0" applyNumberFormat="1" applyFont="1" applyBorder="1" applyAlignment="1" applyProtection="1">
      <alignment horizontal="center" vertical="center"/>
      <protection locked="0"/>
    </xf>
    <xf numFmtId="1" fontId="27" fillId="0" borderId="47" xfId="0" applyNumberFormat="1" applyFont="1" applyBorder="1" applyAlignment="1" applyProtection="1">
      <alignment horizontal="center" vertical="center"/>
      <protection locked="0"/>
    </xf>
    <xf numFmtId="1" fontId="27" fillId="0" borderId="71" xfId="0" applyNumberFormat="1" applyFont="1" applyBorder="1" applyAlignment="1" applyProtection="1">
      <alignment horizontal="center" vertical="center"/>
      <protection locked="0"/>
    </xf>
    <xf numFmtId="1" fontId="27" fillId="0" borderId="69" xfId="0" applyNumberFormat="1" applyFont="1" applyBorder="1" applyAlignment="1" applyProtection="1">
      <alignment horizontal="center" vertical="center"/>
      <protection locked="0"/>
    </xf>
    <xf numFmtId="1" fontId="28" fillId="0" borderId="57" xfId="0" applyNumberFormat="1" applyFont="1" applyBorder="1" applyAlignment="1" applyProtection="1">
      <alignment horizontal="center" vertical="center" wrapText="1"/>
      <protection hidden="1"/>
    </xf>
    <xf numFmtId="1" fontId="28" fillId="0" borderId="30" xfId="0" applyNumberFormat="1" applyFont="1" applyBorder="1" applyAlignment="1" applyProtection="1">
      <alignment horizontal="center" vertical="center" wrapText="1"/>
      <protection hidden="1"/>
    </xf>
    <xf numFmtId="1" fontId="28" fillId="0" borderId="62" xfId="0" applyNumberFormat="1" applyFont="1" applyBorder="1" applyAlignment="1" applyProtection="1">
      <alignment horizontal="center" vertical="center" wrapText="1"/>
      <protection hidden="1"/>
    </xf>
    <xf numFmtId="1" fontId="28" fillId="0" borderId="68" xfId="0" applyNumberFormat="1" applyFont="1" applyBorder="1" applyAlignment="1" applyProtection="1">
      <alignment horizontal="center" vertical="center" wrapText="1"/>
      <protection hidden="1"/>
    </xf>
    <xf numFmtId="165" fontId="9" fillId="0" borderId="57" xfId="0" applyNumberFormat="1" applyFont="1" applyBorder="1" applyAlignment="1" applyProtection="1">
      <alignment horizontal="center" vertical="center" wrapText="1"/>
      <protection hidden="1"/>
    </xf>
    <xf numFmtId="165" fontId="9" fillId="0" borderId="30" xfId="0" applyNumberFormat="1" applyFont="1" applyBorder="1" applyAlignment="1" applyProtection="1">
      <alignment horizontal="center" vertical="center" wrapText="1"/>
      <protection hidden="1"/>
    </xf>
    <xf numFmtId="165" fontId="9" fillId="0" borderId="62" xfId="0" applyNumberFormat="1" applyFont="1" applyBorder="1" applyAlignment="1" applyProtection="1">
      <alignment horizontal="center" vertical="center" wrapText="1"/>
      <protection hidden="1"/>
    </xf>
    <xf numFmtId="165" fontId="9" fillId="0" borderId="6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0" xfId="0" applyNumberFormat="1"/>
    <xf numFmtId="0" fontId="21" fillId="11" borderId="36" xfId="0" applyFont="1" applyFill="1" applyBorder="1" applyAlignment="1" applyProtection="1">
      <alignment horizontal="center" vertical="center"/>
      <protection locked="0"/>
    </xf>
    <xf numFmtId="0" fontId="9" fillId="11" borderId="10" xfId="0" applyFont="1" applyFill="1" applyBorder="1" applyAlignment="1" applyProtection="1">
      <alignment horizontal="center" vertical="center"/>
      <protection locked="0"/>
    </xf>
    <xf numFmtId="164" fontId="21" fillId="11" borderId="10" xfId="0" applyNumberFormat="1" applyFont="1" applyFill="1" applyBorder="1" applyAlignment="1" applyProtection="1">
      <alignment horizontal="center" vertical="center"/>
      <protection locked="0"/>
    </xf>
    <xf numFmtId="0" fontId="21" fillId="11" borderId="46" xfId="0" applyFont="1" applyFill="1" applyBorder="1" applyAlignment="1" applyProtection="1">
      <alignment horizontal="center" vertical="center"/>
      <protection locked="0"/>
    </xf>
    <xf numFmtId="0" fontId="9" fillId="11" borderId="13" xfId="0" applyFont="1" applyFill="1" applyBorder="1" applyAlignment="1" applyProtection="1">
      <alignment horizontal="center" vertical="center"/>
      <protection locked="0"/>
    </xf>
    <xf numFmtId="164" fontId="21" fillId="11" borderId="13" xfId="0" applyNumberFormat="1" applyFont="1" applyFill="1" applyBorder="1" applyAlignment="1" applyProtection="1">
      <alignment horizontal="center" vertical="center"/>
      <protection locked="0"/>
    </xf>
    <xf numFmtId="0" fontId="21" fillId="11" borderId="55" xfId="0" applyFont="1" applyFill="1" applyBorder="1" applyAlignment="1" applyProtection="1">
      <alignment horizontal="center" vertical="center"/>
      <protection locked="0"/>
    </xf>
    <xf numFmtId="0" fontId="9" fillId="11" borderId="56" xfId="0" applyFont="1" applyFill="1" applyBorder="1" applyAlignment="1" applyProtection="1">
      <alignment horizontal="center" vertical="center"/>
      <protection locked="0"/>
    </xf>
    <xf numFmtId="164" fontId="21" fillId="11" borderId="56" xfId="0" applyNumberFormat="1" applyFont="1" applyFill="1" applyBorder="1" applyAlignment="1" applyProtection="1">
      <alignment horizontal="center" vertical="center"/>
      <protection locked="0"/>
    </xf>
    <xf numFmtId="0" fontId="21" fillId="11" borderId="60" xfId="0" applyFont="1" applyFill="1" applyBorder="1" applyAlignment="1" applyProtection="1">
      <alignment horizontal="center" vertical="center"/>
      <protection locked="0"/>
    </xf>
    <xf numFmtId="0" fontId="9" fillId="11" borderId="5" xfId="0" applyFont="1" applyFill="1" applyBorder="1" applyAlignment="1" applyProtection="1">
      <alignment horizontal="center" vertical="center"/>
      <protection locked="0"/>
    </xf>
    <xf numFmtId="164" fontId="21" fillId="11" borderId="29" xfId="0" applyNumberFormat="1" applyFont="1" applyFill="1" applyBorder="1" applyAlignment="1" applyProtection="1">
      <alignment horizontal="center" vertical="center"/>
      <protection locked="0"/>
    </xf>
    <xf numFmtId="164" fontId="21" fillId="11" borderId="5" xfId="0" applyNumberFormat="1" applyFont="1" applyFill="1" applyBorder="1" applyAlignment="1" applyProtection="1">
      <alignment horizontal="center" vertical="center"/>
      <protection locked="0"/>
    </xf>
    <xf numFmtId="0" fontId="21" fillId="11" borderId="66" xfId="0" applyFont="1" applyFill="1" applyBorder="1" applyAlignment="1" applyProtection="1">
      <alignment horizontal="center" vertical="center"/>
      <protection locked="0"/>
    </xf>
    <xf numFmtId="0" fontId="9" fillId="11" borderId="67" xfId="0" applyFont="1" applyFill="1" applyBorder="1" applyAlignment="1" applyProtection="1">
      <alignment horizontal="center" vertical="center"/>
      <protection locked="0"/>
    </xf>
    <xf numFmtId="164" fontId="21" fillId="11" borderId="67" xfId="0" applyNumberFormat="1" applyFont="1" applyFill="1" applyBorder="1" applyAlignment="1" applyProtection="1">
      <alignment horizontal="center" vertical="center"/>
      <protection locked="0"/>
    </xf>
    <xf numFmtId="0" fontId="9" fillId="11" borderId="74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/>
      <protection hidden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0" fontId="32" fillId="0" borderId="0" xfId="0" applyFont="1"/>
    <xf numFmtId="0" fontId="26" fillId="0" borderId="0" xfId="0" applyFont="1"/>
    <xf numFmtId="0" fontId="0" fillId="0" borderId="0" xfId="0"/>
    <xf numFmtId="0" fontId="13" fillId="0" borderId="0" xfId="0" applyFont="1"/>
    <xf numFmtId="0" fontId="14" fillId="0" borderId="0" xfId="0" applyFont="1"/>
    <xf numFmtId="1" fontId="12" fillId="5" borderId="13" xfId="0" applyNumberFormat="1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3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>
      <alignment horizontal="center" vertical="center"/>
    </xf>
    <xf numFmtId="1" fontId="12" fillId="4" borderId="10" xfId="0" applyNumberFormat="1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8" fillId="7" borderId="21" xfId="0" applyFont="1" applyFill="1" applyBorder="1" applyAlignment="1" applyProtection="1">
      <alignment horizontal="center" vertical="center" textRotation="90" wrapText="1"/>
      <protection hidden="1"/>
    </xf>
    <xf numFmtId="0" fontId="18" fillId="7" borderId="30" xfId="0" applyFont="1" applyFill="1" applyBorder="1" applyAlignment="1" applyProtection="1">
      <alignment horizontal="center" vertical="center" textRotation="90" wrapText="1"/>
      <protection hidden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 hidden="1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6" borderId="18" xfId="0" applyFont="1" applyFill="1" applyBorder="1" applyAlignment="1" applyProtection="1">
      <alignment horizontal="center" vertical="center" textRotation="90" wrapText="1"/>
      <protection hidden="1"/>
    </xf>
    <xf numFmtId="0" fontId="9" fillId="6" borderId="28" xfId="0" applyFont="1" applyFill="1" applyBorder="1" applyAlignment="1" applyProtection="1">
      <alignment horizontal="center" vertical="center" textRotation="90" wrapText="1"/>
      <protection hidden="1"/>
    </xf>
    <xf numFmtId="0" fontId="3" fillId="6" borderId="19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18" fillId="6" borderId="73" xfId="0" applyFont="1" applyFill="1" applyBorder="1" applyAlignment="1" applyProtection="1">
      <alignment horizontal="center" vertical="center" textRotation="90"/>
      <protection hidden="1"/>
    </xf>
    <xf numFmtId="0" fontId="18" fillId="6" borderId="15" xfId="0" applyFont="1" applyFill="1" applyBorder="1" applyAlignment="1" applyProtection="1">
      <alignment horizontal="center" vertical="center" textRotation="90"/>
      <protection hidden="1"/>
    </xf>
    <xf numFmtId="0" fontId="18" fillId="6" borderId="72" xfId="0" applyFont="1" applyFill="1" applyBorder="1" applyAlignment="1" applyProtection="1">
      <alignment horizontal="center" vertical="center" textRotation="90"/>
      <protection hidden="1"/>
    </xf>
    <xf numFmtId="0" fontId="18" fillId="6" borderId="47" xfId="0" applyFont="1" applyFill="1" applyBorder="1" applyAlignment="1" applyProtection="1">
      <alignment horizontal="center" vertical="center" textRotation="90"/>
      <protection hidden="1"/>
    </xf>
    <xf numFmtId="0" fontId="18" fillId="7" borderId="21" xfId="0" applyFont="1" applyFill="1" applyBorder="1" applyAlignment="1" applyProtection="1">
      <alignment horizontal="center" vertical="center" textRotation="90"/>
      <protection hidden="1"/>
    </xf>
    <xf numFmtId="0" fontId="0" fillId="7" borderId="30" xfId="0" applyFill="1" applyBorder="1" applyAlignment="1" applyProtection="1">
      <alignment horizontal="center" vertical="center" textRotation="90"/>
      <protection hidden="1"/>
    </xf>
    <xf numFmtId="0" fontId="18" fillId="6" borderId="23" xfId="0" applyFont="1" applyFill="1" applyBorder="1" applyAlignment="1" applyProtection="1">
      <alignment horizontal="center" vertical="center" textRotation="90"/>
      <protection hidden="1"/>
    </xf>
    <xf numFmtId="0" fontId="18" fillId="6" borderId="32" xfId="0" applyFont="1" applyFill="1" applyBorder="1" applyAlignment="1" applyProtection="1">
      <alignment horizontal="center" vertical="center" textRotation="90"/>
      <protection hidden="1"/>
    </xf>
    <xf numFmtId="0" fontId="31" fillId="14" borderId="16" xfId="0" applyFont="1" applyFill="1" applyBorder="1" applyAlignment="1">
      <alignment horizontal="center"/>
    </xf>
    <xf numFmtId="165" fontId="14" fillId="0" borderId="37" xfId="0" applyNumberFormat="1" applyFont="1" applyBorder="1" applyAlignment="1" applyProtection="1">
      <alignment horizontal="center" vertical="center" wrapText="1"/>
      <protection hidden="1"/>
    </xf>
    <xf numFmtId="165" fontId="0" fillId="0" borderId="47" xfId="0" applyNumberFormat="1" applyBorder="1" applyAlignment="1">
      <alignment horizontal="center" vertical="center" wrapText="1"/>
    </xf>
    <xf numFmtId="0" fontId="9" fillId="6" borderId="22" xfId="0" applyFont="1" applyFill="1" applyBorder="1" applyAlignment="1" applyProtection="1">
      <alignment horizontal="center" vertical="center" textRotation="90" wrapText="1"/>
      <protection hidden="1"/>
    </xf>
    <xf numFmtId="0" fontId="9" fillId="6" borderId="31" xfId="0" applyFont="1" applyFill="1" applyBorder="1" applyAlignment="1" applyProtection="1">
      <alignment horizontal="center" vertical="center" textRotation="90" wrapText="1"/>
      <protection hidden="1"/>
    </xf>
    <xf numFmtId="0" fontId="9" fillId="7" borderId="18" xfId="0" applyFont="1" applyFill="1" applyBorder="1" applyAlignment="1" applyProtection="1">
      <alignment horizontal="center" vertical="center" textRotation="90" wrapText="1"/>
      <protection hidden="1"/>
    </xf>
    <xf numFmtId="0" fontId="9" fillId="7" borderId="28" xfId="0" applyFont="1" applyFill="1" applyBorder="1" applyAlignment="1" applyProtection="1">
      <alignment horizontal="center" vertical="center" textRotation="90" wrapText="1"/>
      <protection hidden="1"/>
    </xf>
    <xf numFmtId="0" fontId="3" fillId="7" borderId="20" xfId="0" applyFont="1" applyFill="1" applyBorder="1" applyAlignment="1" applyProtection="1">
      <alignment horizontal="center" vertical="center" wrapText="1"/>
      <protection hidden="1"/>
    </xf>
    <xf numFmtId="0" fontId="3" fillId="7" borderId="29" xfId="0" applyFont="1" applyFill="1" applyBorder="1" applyAlignment="1" applyProtection="1">
      <alignment horizontal="center" vertical="center" wrapText="1"/>
      <protection hidden="1"/>
    </xf>
    <xf numFmtId="0" fontId="18" fillId="7" borderId="23" xfId="0" applyFont="1" applyFill="1" applyBorder="1" applyAlignment="1" applyProtection="1">
      <alignment horizontal="center" vertical="center" textRotation="90"/>
      <protection hidden="1"/>
    </xf>
    <xf numFmtId="0" fontId="0" fillId="7" borderId="32" xfId="0" applyFill="1" applyBorder="1" applyAlignment="1" applyProtection="1">
      <alignment horizontal="center" vertical="center" textRotation="90"/>
      <protection hidden="1"/>
    </xf>
    <xf numFmtId="165" fontId="18" fillId="7" borderId="21" xfId="0" applyNumberFormat="1" applyFont="1" applyFill="1" applyBorder="1" applyAlignment="1" applyProtection="1">
      <alignment horizontal="center" vertical="center" textRotation="90"/>
      <protection hidden="1"/>
    </xf>
    <xf numFmtId="165" fontId="0" fillId="7" borderId="30" xfId="0" applyNumberFormat="1" applyFill="1" applyBorder="1" applyAlignment="1" applyProtection="1">
      <alignment horizontal="center" vertical="center" textRotation="90"/>
      <protection hidden="1"/>
    </xf>
    <xf numFmtId="1" fontId="22" fillId="0" borderId="37" xfId="0" applyNumberFormat="1" applyFont="1" applyBorder="1" applyAlignment="1" applyProtection="1">
      <alignment horizontal="center" vertical="center" wrapText="1"/>
      <protection hidden="1"/>
    </xf>
    <xf numFmtId="1" fontId="29" fillId="0" borderId="4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hidden="1"/>
    </xf>
    <xf numFmtId="1" fontId="28" fillId="0" borderId="38" xfId="0" applyNumberFormat="1" applyFont="1" applyBorder="1" applyAlignment="1" applyProtection="1">
      <alignment horizontal="center" vertical="center" wrapText="1"/>
      <protection hidden="1"/>
    </xf>
    <xf numFmtId="1" fontId="26" fillId="0" borderId="30" xfId="0" applyNumberFormat="1" applyFont="1" applyBorder="1" applyAlignment="1" applyProtection="1">
      <alignment horizontal="center" vertical="center" wrapText="1"/>
      <protection hidden="1"/>
    </xf>
    <xf numFmtId="2" fontId="23" fillId="9" borderId="44" xfId="0" applyNumberFormat="1" applyFont="1" applyFill="1" applyBorder="1" applyAlignment="1" applyProtection="1">
      <alignment horizontal="center" vertical="center"/>
      <protection hidden="1"/>
    </xf>
    <xf numFmtId="2" fontId="23" fillId="9" borderId="54" xfId="0" applyNumberFormat="1" applyFont="1" applyFill="1" applyBorder="1" applyAlignment="1" applyProtection="1">
      <alignment horizontal="center" vertical="center"/>
      <protection hidden="1"/>
    </xf>
    <xf numFmtId="0" fontId="4" fillId="9" borderId="42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4" fillId="9" borderId="54" xfId="0" applyFont="1" applyFill="1" applyBorder="1" applyAlignment="1">
      <alignment horizontal="center" vertical="center"/>
    </xf>
    <xf numFmtId="0" fontId="9" fillId="7" borderId="22" xfId="0" applyFont="1" applyFill="1" applyBorder="1" applyAlignment="1" applyProtection="1">
      <alignment horizontal="center" vertical="center" textRotation="90" wrapText="1"/>
      <protection hidden="1"/>
    </xf>
    <xf numFmtId="0" fontId="9" fillId="7" borderId="31" xfId="0" applyFont="1" applyFill="1" applyBorder="1" applyAlignment="1" applyProtection="1">
      <alignment horizontal="center" vertical="center" textRotation="90" wrapText="1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8" borderId="33" xfId="0" applyFont="1" applyFill="1" applyBorder="1" applyAlignment="1" applyProtection="1">
      <alignment horizontal="center" vertical="center"/>
      <protection hidden="1"/>
    </xf>
    <xf numFmtId="0" fontId="19" fillId="0" borderId="8" xfId="0" applyFont="1" applyBorder="1" applyAlignment="1">
      <alignment horizontal="center" vertical="center"/>
    </xf>
    <xf numFmtId="0" fontId="17" fillId="7" borderId="5" xfId="0" applyFont="1" applyFill="1" applyBorder="1" applyAlignment="1" applyProtection="1">
      <alignment horizontal="center" vertical="center"/>
      <protection hidden="1"/>
    </xf>
    <xf numFmtId="0" fontId="19" fillId="7" borderId="34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2" fontId="23" fillId="9" borderId="43" xfId="0" applyNumberFormat="1" applyFont="1" applyFill="1" applyBorder="1" applyAlignment="1" applyProtection="1">
      <alignment horizontal="center" vertical="center"/>
      <protection hidden="1"/>
    </xf>
    <xf numFmtId="2" fontId="23" fillId="9" borderId="16" xfId="0" applyNumberFormat="1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3" fillId="0" borderId="2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25" fillId="8" borderId="42" xfId="0" applyFont="1" applyFill="1" applyBorder="1" applyAlignment="1" applyProtection="1">
      <alignment horizontal="center" vertical="center"/>
      <protection hidden="1"/>
    </xf>
    <xf numFmtId="0" fontId="25" fillId="0" borderId="44" xfId="0" applyFont="1" applyBorder="1" applyAlignment="1">
      <alignment horizontal="center" vertical="center"/>
    </xf>
    <xf numFmtId="0" fontId="25" fillId="7" borderId="42" xfId="0" applyFont="1" applyFill="1" applyBorder="1" applyAlignment="1" applyProtection="1">
      <alignment horizontal="center" vertical="center"/>
      <protection hidden="1"/>
    </xf>
    <xf numFmtId="0" fontId="25" fillId="7" borderId="4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64" xfId="0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0" fillId="10" borderId="5" xfId="0" applyFill="1" applyBorder="1"/>
    <xf numFmtId="0" fontId="0" fillId="10" borderId="6" xfId="0" applyFill="1" applyBorder="1"/>
    <xf numFmtId="0" fontId="0" fillId="10" borderId="8" xfId="0" applyFill="1" applyBorder="1"/>
    <xf numFmtId="0" fontId="3" fillId="0" borderId="5" xfId="0" applyFont="1" applyBorder="1" applyAlignment="1" applyProtection="1">
      <alignment horizontal="center"/>
      <protection hidden="1"/>
    </xf>
    <xf numFmtId="0" fontId="0" fillId="0" borderId="6" xfId="0" applyBorder="1"/>
    <xf numFmtId="0" fontId="0" fillId="0" borderId="8" xfId="0" applyBorder="1"/>
    <xf numFmtId="0" fontId="3" fillId="8" borderId="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  <xf numFmtId="0" fontId="3" fillId="0" borderId="36" xfId="0" applyFont="1" applyBorder="1" applyAlignment="1">
      <alignment horizontal="center" vertical="center" textRotation="90"/>
    </xf>
  </cellXfs>
  <cellStyles count="1">
    <cellStyle name="Normal" xfId="0" builtinId="0"/>
  </cellStyles>
  <dxfs count="9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3"/>
  <sheetViews>
    <sheetView showZeros="0" tabSelected="1" zoomScaleNormal="100" workbookViewId="0">
      <selection activeCell="AJ22" sqref="AJ22"/>
    </sheetView>
  </sheetViews>
  <sheetFormatPr baseColWidth="10" defaultRowHeight="15" x14ac:dyDescent="0.25"/>
  <cols>
    <col min="1" max="1" width="8.42578125" customWidth="1"/>
    <col min="2" max="2" width="10" customWidth="1"/>
    <col min="3" max="3" width="12.7109375" customWidth="1"/>
    <col min="4" max="4" width="3.28515625" customWidth="1"/>
    <col min="5" max="5" width="24.7109375" customWidth="1"/>
    <col min="6" max="7" width="5.28515625" customWidth="1"/>
    <col min="8" max="8" width="8.42578125" hidden="1" customWidth="1"/>
    <col min="9" max="9" width="4.7109375" customWidth="1"/>
    <col min="10" max="10" width="3" customWidth="1"/>
    <col min="11" max="11" width="3.28515625" customWidth="1"/>
    <col min="12" max="12" width="24.7109375" customWidth="1"/>
    <col min="13" max="13" width="5.7109375" customWidth="1"/>
    <col min="14" max="14" width="4.85546875" customWidth="1"/>
    <col min="15" max="15" width="8.85546875" style="53" hidden="1" customWidth="1"/>
    <col min="16" max="16" width="4.7109375" customWidth="1"/>
    <col min="17" max="17" width="2.85546875" customWidth="1"/>
    <col min="18" max="18" width="1.140625" customWidth="1"/>
    <col min="19" max="22" width="5.140625" customWidth="1"/>
    <col min="23" max="23" width="6.42578125" hidden="1" customWidth="1"/>
    <col min="24" max="24" width="5.140625" hidden="1" customWidth="1"/>
    <col min="25" max="25" width="7.28515625" hidden="1" customWidth="1"/>
    <col min="26" max="26" width="5.140625" hidden="1" customWidth="1"/>
    <col min="27" max="27" width="8.42578125" hidden="1" customWidth="1"/>
    <col min="28" max="28" width="4" hidden="1" customWidth="1"/>
    <col min="29" max="29" width="4.85546875" hidden="1" customWidth="1"/>
    <col min="30" max="30" width="4.7109375" hidden="1" customWidth="1"/>
    <col min="31" max="31" width="0" hidden="1" customWidth="1"/>
    <col min="32" max="32" width="12.5703125" bestFit="1" customWidth="1"/>
  </cols>
  <sheetData>
    <row r="1" spans="1:29" ht="33.75" customHeight="1" thickBot="1" x14ac:dyDescent="0.35">
      <c r="C1" s="84" t="s">
        <v>38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U1" s="78" t="s">
        <v>0</v>
      </c>
      <c r="V1" s="78"/>
      <c r="W1" s="78"/>
      <c r="AA1" s="1">
        <f>MIN(AC16,AC17,AC20,AC21)</f>
        <v>0</v>
      </c>
    </row>
    <row r="2" spans="1:29" ht="8.25" customHeight="1" x14ac:dyDescent="0.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1"/>
      <c r="P2" s="2"/>
      <c r="Q2" s="2"/>
      <c r="R2" s="2"/>
      <c r="S2" s="2"/>
      <c r="T2" s="2"/>
      <c r="U2" s="2"/>
      <c r="V2" s="2"/>
      <c r="AA2" s="1"/>
    </row>
    <row r="3" spans="1:29" ht="19.5" customHeight="1" x14ac:dyDescent="0.5">
      <c r="C3" s="3" t="s">
        <v>37</v>
      </c>
      <c r="D3" s="87">
        <v>45810</v>
      </c>
      <c r="E3" s="88"/>
      <c r="F3" s="89" t="s">
        <v>1</v>
      </c>
      <c r="G3" s="89"/>
      <c r="H3" s="89"/>
      <c r="I3" s="89"/>
      <c r="J3" s="89"/>
      <c r="K3" s="89"/>
      <c r="L3" s="90" t="s">
        <v>48</v>
      </c>
      <c r="M3" s="91"/>
      <c r="N3" s="91"/>
      <c r="O3" s="91"/>
      <c r="P3" s="4"/>
      <c r="Q3" s="4"/>
      <c r="R3" s="4"/>
      <c r="S3" s="4"/>
      <c r="T3" s="4"/>
      <c r="U3" s="2"/>
      <c r="V3" s="2"/>
      <c r="AA3" s="1"/>
    </row>
    <row r="4" spans="1:29" ht="9.75" customHeight="1" x14ac:dyDescent="0.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1"/>
      <c r="P4" s="2"/>
      <c r="Q4" s="2"/>
      <c r="R4" s="2"/>
      <c r="S4" s="92"/>
      <c r="T4" s="92"/>
      <c r="U4" s="92"/>
      <c r="V4" s="92"/>
      <c r="AA4" s="1"/>
    </row>
    <row r="5" spans="1:29" ht="16.5" customHeight="1" thickBot="1" x14ac:dyDescent="0.3">
      <c r="A5" s="5"/>
      <c r="B5" s="5"/>
      <c r="C5" s="93" t="s">
        <v>2</v>
      </c>
      <c r="D5" s="94" t="s">
        <v>3</v>
      </c>
      <c r="E5" s="95"/>
      <c r="F5" s="95" t="s">
        <v>4</v>
      </c>
      <c r="G5" s="6"/>
      <c r="H5" s="95" t="s">
        <v>5</v>
      </c>
      <c r="I5" s="95" t="s">
        <v>6</v>
      </c>
      <c r="J5" s="6"/>
      <c r="K5" s="96" t="s">
        <v>62</v>
      </c>
      <c r="L5" s="96"/>
      <c r="M5" s="7"/>
      <c r="N5" s="7"/>
      <c r="O5" s="52"/>
      <c r="P5" s="7"/>
      <c r="Q5" s="7"/>
      <c r="R5" s="7"/>
      <c r="S5" s="97" t="s">
        <v>8</v>
      </c>
      <c r="T5" s="98"/>
      <c r="U5" s="8" t="s">
        <v>5</v>
      </c>
      <c r="V5" s="9" t="s">
        <v>7</v>
      </c>
    </row>
    <row r="6" spans="1:29" ht="15.75" customHeight="1" x14ac:dyDescent="0.25">
      <c r="A6" s="10" t="s">
        <v>9</v>
      </c>
      <c r="B6" s="11"/>
      <c r="C6" s="93"/>
      <c r="D6" s="99">
        <v>113</v>
      </c>
      <c r="E6" s="99"/>
      <c r="F6" s="95"/>
      <c r="G6" s="6"/>
      <c r="H6" s="95"/>
      <c r="I6" s="95"/>
      <c r="J6" s="6"/>
      <c r="K6" s="96"/>
      <c r="L6" s="96"/>
      <c r="S6" s="100">
        <v>127</v>
      </c>
      <c r="T6" s="101"/>
      <c r="U6" s="12">
        <v>67.400000000000006</v>
      </c>
      <c r="V6" s="102">
        <v>70</v>
      </c>
      <c r="X6" s="79"/>
      <c r="Y6" s="79"/>
    </row>
    <row r="7" spans="1:29" ht="15.75" customHeight="1" x14ac:dyDescent="0.25">
      <c r="C7" s="80" t="s">
        <v>10</v>
      </c>
      <c r="D7" s="81"/>
      <c r="E7" s="81"/>
      <c r="F7" s="81"/>
      <c r="G7" s="81"/>
      <c r="H7" s="81"/>
      <c r="I7" s="81"/>
      <c r="J7" s="81"/>
      <c r="K7" s="81"/>
      <c r="L7" s="81"/>
      <c r="S7" s="82">
        <v>116</v>
      </c>
      <c r="T7" s="83"/>
      <c r="U7" s="13">
        <v>68.099999999999994</v>
      </c>
      <c r="V7" s="103"/>
    </row>
    <row r="8" spans="1:29" ht="15.75" customHeight="1" x14ac:dyDescent="0.25">
      <c r="C8" s="106" t="s">
        <v>11</v>
      </c>
      <c r="D8" s="107"/>
      <c r="E8" s="107"/>
      <c r="F8" s="107"/>
      <c r="G8" s="107"/>
      <c r="H8" s="107"/>
      <c r="I8" s="107"/>
      <c r="J8" s="108"/>
      <c r="K8" s="108"/>
      <c r="L8" s="79"/>
      <c r="AC8" s="1" t="s">
        <v>0</v>
      </c>
    </row>
    <row r="9" spans="1:29" ht="15.75" customHeight="1" x14ac:dyDescent="0.25">
      <c r="C9" s="72" t="s">
        <v>12</v>
      </c>
      <c r="D9" s="73"/>
      <c r="E9" s="73"/>
      <c r="F9" s="73"/>
      <c r="G9" s="73"/>
      <c r="H9" s="73"/>
      <c r="I9" s="73"/>
      <c r="J9" s="74"/>
      <c r="K9" s="74"/>
      <c r="AC9" s="1"/>
    </row>
    <row r="10" spans="1:29" ht="15.6" customHeight="1" x14ac:dyDescent="0.25">
      <c r="C10" s="73"/>
      <c r="D10" s="73"/>
      <c r="E10" s="73"/>
      <c r="F10" s="73"/>
      <c r="G10" s="71" t="s">
        <v>39</v>
      </c>
      <c r="H10" s="73"/>
      <c r="J10" s="74"/>
      <c r="K10" s="74"/>
    </row>
    <row r="11" spans="1:29" ht="5.0999999999999996" customHeight="1" x14ac:dyDescent="0.25">
      <c r="C11" s="72"/>
      <c r="D11" s="73"/>
      <c r="E11" s="73"/>
      <c r="F11" s="73"/>
      <c r="G11" s="73"/>
      <c r="H11" s="73"/>
      <c r="I11" s="73"/>
      <c r="J11" s="74"/>
      <c r="K11" s="74"/>
      <c r="L11" s="71"/>
    </row>
    <row r="12" spans="1:29" ht="19.5" thickBot="1" x14ac:dyDescent="0.35">
      <c r="C12" s="7"/>
      <c r="D12" s="129" t="str">
        <f>IF(OR(F16&gt;22.4,F17&gt;22.4,F18&gt;22.4,F19&gt;22.4,F20&gt;22.4,F21&gt;22.4,F23&gt;22.4),"ATTENTION, un INDEX est &gt; à 22,4","")</f>
        <v/>
      </c>
      <c r="E12" s="129"/>
      <c r="F12" s="129"/>
      <c r="G12" s="129"/>
      <c r="H12" s="129"/>
      <c r="I12" s="129"/>
      <c r="J12" s="129"/>
      <c r="K12" s="129" t="str">
        <f>IF(OR(M16&gt;22.4,M17&gt;22.4,M18&gt;22.4,M19&gt;22.4,M20&gt;22.4,M21&gt;22.4,M23&gt;22.4),"ATTENTION, un INDEX est &gt; à 22,4","")</f>
        <v/>
      </c>
      <c r="L12" s="129"/>
      <c r="M12" s="129"/>
      <c r="N12" s="129"/>
      <c r="O12" s="129"/>
      <c r="P12" s="129"/>
      <c r="Q12" s="129"/>
      <c r="U12" s="14"/>
      <c r="V12" s="14"/>
    </row>
    <row r="13" spans="1:29" ht="20.25" customHeight="1" thickBot="1" x14ac:dyDescent="0.3">
      <c r="C13" s="15" t="s">
        <v>0</v>
      </c>
      <c r="D13" s="109" t="s">
        <v>40</v>
      </c>
      <c r="E13" s="110"/>
      <c r="F13" s="110"/>
      <c r="G13" s="110"/>
      <c r="H13" s="110"/>
      <c r="I13" s="110"/>
      <c r="J13" s="111"/>
      <c r="K13" s="112" t="s">
        <v>49</v>
      </c>
      <c r="L13" s="113"/>
      <c r="M13" s="113"/>
      <c r="N13" s="113"/>
      <c r="O13" s="113"/>
      <c r="P13" s="113"/>
      <c r="Q13" s="114"/>
      <c r="S13" s="16"/>
      <c r="T13" s="17"/>
      <c r="U13" s="17"/>
      <c r="V13" s="17"/>
    </row>
    <row r="14" spans="1:29" ht="22.5" customHeight="1" thickBot="1" x14ac:dyDescent="0.3">
      <c r="C14" s="115" t="s">
        <v>13</v>
      </c>
      <c r="D14" s="117" t="s">
        <v>14</v>
      </c>
      <c r="E14" s="119" t="s">
        <v>15</v>
      </c>
      <c r="F14" s="121" t="s">
        <v>16</v>
      </c>
      <c r="G14" s="127" t="s">
        <v>17</v>
      </c>
      <c r="H14" s="123" t="s">
        <v>17</v>
      </c>
      <c r="I14" s="123" t="s">
        <v>18</v>
      </c>
      <c r="J14" s="132" t="s">
        <v>19</v>
      </c>
      <c r="K14" s="134" t="s">
        <v>14</v>
      </c>
      <c r="L14" s="136" t="s">
        <v>20</v>
      </c>
      <c r="M14" s="138" t="s">
        <v>16</v>
      </c>
      <c r="N14" s="125" t="s">
        <v>17</v>
      </c>
      <c r="O14" s="140" t="s">
        <v>17</v>
      </c>
      <c r="P14" s="104" t="s">
        <v>18</v>
      </c>
      <c r="Q14" s="157" t="s">
        <v>19</v>
      </c>
      <c r="S14" s="159" t="s">
        <v>21</v>
      </c>
      <c r="T14" s="160"/>
      <c r="U14" s="160"/>
      <c r="V14" s="161"/>
      <c r="Y14" s="37"/>
    </row>
    <row r="15" spans="1:29" ht="29.25" customHeight="1" thickBot="1" x14ac:dyDescent="0.3">
      <c r="B15" s="18" t="s">
        <v>22</v>
      </c>
      <c r="C15" s="116"/>
      <c r="D15" s="118"/>
      <c r="E15" s="120"/>
      <c r="F15" s="122"/>
      <c r="G15" s="128"/>
      <c r="H15" s="124"/>
      <c r="I15" s="124"/>
      <c r="J15" s="133"/>
      <c r="K15" s="135"/>
      <c r="L15" s="137"/>
      <c r="M15" s="139"/>
      <c r="N15" s="126"/>
      <c r="O15" s="141"/>
      <c r="P15" s="105"/>
      <c r="Q15" s="158"/>
      <c r="S15" s="162" t="str">
        <f>D13</f>
        <v>AUTUN</v>
      </c>
      <c r="T15" s="163"/>
      <c r="U15" s="164" t="str">
        <f>K13</f>
        <v>SALIVES</v>
      </c>
      <c r="V15" s="165"/>
      <c r="W15" s="17"/>
    </row>
    <row r="16" spans="1:29" ht="22.5" customHeight="1" x14ac:dyDescent="0.25">
      <c r="A16" s="144" t="s">
        <v>67</v>
      </c>
      <c r="B16" s="146" t="s">
        <v>65</v>
      </c>
      <c r="C16" s="148" t="s">
        <v>23</v>
      </c>
      <c r="D16" s="54" t="s">
        <v>41</v>
      </c>
      <c r="E16" s="55" t="s">
        <v>42</v>
      </c>
      <c r="F16" s="56">
        <v>8.9</v>
      </c>
      <c r="G16" s="142">
        <f>ROUND(H16,0)</f>
        <v>10</v>
      </c>
      <c r="H16" s="130">
        <f>Y16</f>
        <v>10.374690265486727</v>
      </c>
      <c r="I16" s="149">
        <f t="shared" ref="I16:I17" si="0">IF(N16&lt;G16,(G16-N16)*3/4)+IF(N16&gt;=G16,0)</f>
        <v>0</v>
      </c>
      <c r="J16" s="19"/>
      <c r="K16" s="54" t="s">
        <v>41</v>
      </c>
      <c r="L16" s="55" t="s">
        <v>54</v>
      </c>
      <c r="M16" s="56">
        <v>14.6</v>
      </c>
      <c r="N16" s="142">
        <f>ROUND(O16,0)</f>
        <v>16</v>
      </c>
      <c r="O16" s="130">
        <f>AA16</f>
        <v>15.860884955752221</v>
      </c>
      <c r="P16" s="149">
        <f t="shared" ref="P16:P23" si="1">IF(N16&gt;G16,(N16-G16)*3/4)+IF(N16&lt;=G16,0)</f>
        <v>4.5</v>
      </c>
      <c r="Q16" s="19"/>
      <c r="R16" s="20"/>
      <c r="S16" s="166">
        <v>4</v>
      </c>
      <c r="T16" s="167"/>
      <c r="U16" s="170">
        <v>0</v>
      </c>
      <c r="V16" s="171"/>
      <c r="X16" s="21">
        <f>(IF(D16="D",F16*rouge/113+SSSR-PAR)*0.6)+(IF(D16="M",F16*jaune/113+SSSJ-PAR)*0.6)</f>
        <v>4.4415929203539859</v>
      </c>
      <c r="Y16" s="174">
        <f>X16+X17</f>
        <v>10.374690265486727</v>
      </c>
      <c r="Z16" s="22">
        <f>(IF(K16="D",M16*rouge/113+SSSR-PAR)*0.6)+(IF(K16="M",M16*jaune/113+SSSJ-PAR)*0.6)</f>
        <v>8.285309734513282</v>
      </c>
      <c r="AA16" s="151">
        <f>Z16+Z17</f>
        <v>15.860884955752221</v>
      </c>
      <c r="AB16" s="153" t="s">
        <v>24</v>
      </c>
      <c r="AC16" s="154"/>
    </row>
    <row r="17" spans="1:32" ht="22.5" customHeight="1" thickBot="1" x14ac:dyDescent="0.3">
      <c r="A17" s="145"/>
      <c r="B17" s="147"/>
      <c r="C17" s="148"/>
      <c r="D17" s="57" t="s">
        <v>43</v>
      </c>
      <c r="E17" s="58" t="s">
        <v>44</v>
      </c>
      <c r="F17" s="59">
        <v>16.3</v>
      </c>
      <c r="G17" s="143"/>
      <c r="H17" s="131"/>
      <c r="I17" s="150">
        <f t="shared" si="0"/>
        <v>0</v>
      </c>
      <c r="J17" s="23"/>
      <c r="K17" s="57" t="s">
        <v>43</v>
      </c>
      <c r="L17" s="58" t="s">
        <v>55</v>
      </c>
      <c r="M17" s="59">
        <v>20.3</v>
      </c>
      <c r="N17" s="143"/>
      <c r="O17" s="131"/>
      <c r="P17" s="150">
        <f t="shared" si="1"/>
        <v>0</v>
      </c>
      <c r="Q17" s="23" t="s">
        <v>0</v>
      </c>
      <c r="R17" s="24"/>
      <c r="S17" s="168"/>
      <c r="T17" s="169"/>
      <c r="U17" s="172"/>
      <c r="V17" s="173"/>
      <c r="X17" s="25">
        <f>(IF(D17="D",F17*rouge/113+SSSR-PAR)*0.4)+(IF(D17="M",F17*jaune/113+SSSJ-PAR)*0.4)</f>
        <v>5.9330973451327402</v>
      </c>
      <c r="Y17" s="175"/>
      <c r="Z17" s="26">
        <f>(IF(K17="D",M17*rouge/113+SSSR-PAR)*0.4)+(IF(K17="M",M17*jaune/113+SSSJ-PAR)*0.4)</f>
        <v>7.5755752212389389</v>
      </c>
      <c r="AA17" s="152"/>
      <c r="AB17" s="155"/>
      <c r="AC17" s="156"/>
    </row>
    <row r="18" spans="1:32" ht="22.5" customHeight="1" x14ac:dyDescent="0.25">
      <c r="A18" s="144" t="s">
        <v>68</v>
      </c>
      <c r="B18" s="27" t="s">
        <v>65</v>
      </c>
      <c r="C18" s="28" t="s">
        <v>25</v>
      </c>
      <c r="D18" s="60" t="s">
        <v>41</v>
      </c>
      <c r="E18" s="61" t="s">
        <v>45</v>
      </c>
      <c r="F18" s="62">
        <v>8.6999999999999993</v>
      </c>
      <c r="G18" s="39">
        <f>ROUND(H18,0)</f>
        <v>7</v>
      </c>
      <c r="H18" s="47">
        <f>IF(D18="D",F18*rouge/113+SSSR-PAR)+IF(D18="M",F18*jaune/113+SSSJ-PAR)</f>
        <v>7.1778761061947023</v>
      </c>
      <c r="I18" s="43">
        <f>IF(N18&lt;G18,(G18-N18)*3/4)+IF(N18&gt;=G18,0)</f>
        <v>0</v>
      </c>
      <c r="J18" s="29" t="s">
        <v>0</v>
      </c>
      <c r="K18" s="60" t="s">
        <v>41</v>
      </c>
      <c r="L18" s="61" t="s">
        <v>56</v>
      </c>
      <c r="M18" s="62">
        <v>10.3</v>
      </c>
      <c r="N18" s="39">
        <f>ROUND(O18,0)</f>
        <v>9</v>
      </c>
      <c r="O18" s="47">
        <f>IF(K18="D",M18*rouge/113+SSSR-PAR)+IF(K18="M",M18*jaune/113+SSSJ-PAR)</f>
        <v>8.9761061946902743</v>
      </c>
      <c r="P18" s="43">
        <f t="shared" si="1"/>
        <v>1.5</v>
      </c>
      <c r="Q18" s="29"/>
      <c r="S18" s="187"/>
      <c r="T18" s="188"/>
      <c r="U18" s="189">
        <v>2</v>
      </c>
      <c r="V18" s="190"/>
    </row>
    <row r="19" spans="1:32" ht="22.5" customHeight="1" x14ac:dyDescent="0.25">
      <c r="A19" s="145"/>
      <c r="B19" s="30" t="s">
        <v>66</v>
      </c>
      <c r="C19" s="31" t="s">
        <v>26</v>
      </c>
      <c r="D19" s="63" t="s">
        <v>41</v>
      </c>
      <c r="E19" s="70" t="s">
        <v>52</v>
      </c>
      <c r="F19" s="65">
        <v>13.6</v>
      </c>
      <c r="G19" s="40">
        <f t="shared" ref="G19:G23" si="2">ROUND(H19,0)</f>
        <v>13</v>
      </c>
      <c r="H19" s="48">
        <f>IF(D19="D",F19*rouge/113+SSSR-PAR)+IF(D19="M",F19*jaune/113+SSSJ-PAR)</f>
        <v>12.684955752212403</v>
      </c>
      <c r="I19" s="44">
        <f t="shared" ref="I19:I23" si="3">IF(N19&lt;G19,(G19-N19)*3/4)+IF(N19&gt;=G19,0)</f>
        <v>2.25</v>
      </c>
      <c r="J19" s="32"/>
      <c r="K19" s="63" t="s">
        <v>41</v>
      </c>
      <c r="L19" s="64" t="s">
        <v>57</v>
      </c>
      <c r="M19" s="65">
        <v>11.4</v>
      </c>
      <c r="N19" s="40">
        <f t="shared" ref="N19:N23" si="4">ROUND(O19,0)</f>
        <v>10</v>
      </c>
      <c r="O19" s="48">
        <f>IF(K19="D",M19*rouge/113+SSSR-PAR)+IF(K19="M",M19*jaune/113+SSSJ-PAR)</f>
        <v>10.212389380530979</v>
      </c>
      <c r="P19" s="44">
        <f t="shared" si="1"/>
        <v>0</v>
      </c>
      <c r="Q19" s="32"/>
      <c r="S19" s="191"/>
      <c r="T19" s="192"/>
      <c r="U19" s="176">
        <v>2</v>
      </c>
      <c r="V19" s="177"/>
      <c r="Y19" s="37"/>
      <c r="Z19" s="37"/>
      <c r="AC19" s="37"/>
      <c r="AD19" s="37"/>
    </row>
    <row r="20" spans="1:32" ht="22.5" customHeight="1" x14ac:dyDescent="0.25">
      <c r="A20" s="145"/>
      <c r="B20" s="30" t="s">
        <v>71</v>
      </c>
      <c r="C20" s="31" t="s">
        <v>27</v>
      </c>
      <c r="D20" s="63" t="s">
        <v>41</v>
      </c>
      <c r="E20" s="64" t="s">
        <v>51</v>
      </c>
      <c r="F20" s="66">
        <v>14.7</v>
      </c>
      <c r="G20" s="41">
        <f t="shared" si="2"/>
        <v>14</v>
      </c>
      <c r="H20" s="49">
        <f>IF(D20="D",F20*rouge/113+SSSR-PAR)+IF(D20="M",F20*jaune/113+SSSJ-PAR)</f>
        <v>13.921238938053108</v>
      </c>
      <c r="I20" s="45">
        <f t="shared" si="3"/>
        <v>0</v>
      </c>
      <c r="J20" s="33"/>
      <c r="K20" s="63" t="s">
        <v>41</v>
      </c>
      <c r="L20" s="64" t="s">
        <v>63</v>
      </c>
      <c r="M20" s="66">
        <v>15.6</v>
      </c>
      <c r="N20" s="41">
        <f t="shared" si="4"/>
        <v>15</v>
      </c>
      <c r="O20" s="49">
        <f>IF(K20="D",M20*rouge/113+SSSR-PAR)+IF(K20="M",M20*jaune/113+SSSJ-PAR)</f>
        <v>14.932743362831872</v>
      </c>
      <c r="P20" s="45">
        <f t="shared" si="1"/>
        <v>0.75</v>
      </c>
      <c r="Q20" s="33"/>
      <c r="S20" s="191">
        <v>2</v>
      </c>
      <c r="T20" s="192"/>
      <c r="U20" s="176"/>
      <c r="V20" s="177"/>
    </row>
    <row r="21" spans="1:32" ht="22.5" customHeight="1" x14ac:dyDescent="0.25">
      <c r="A21" s="145"/>
      <c r="B21" s="30" t="s">
        <v>36</v>
      </c>
      <c r="C21" s="31" t="s">
        <v>28</v>
      </c>
      <c r="D21" s="63" t="s">
        <v>41</v>
      </c>
      <c r="E21" s="64" t="s">
        <v>47</v>
      </c>
      <c r="F21" s="66">
        <v>17.899999999999999</v>
      </c>
      <c r="G21" s="41">
        <f>ROUND(H21,0)</f>
        <v>18</v>
      </c>
      <c r="H21" s="49">
        <f>IF(D21="D",F21*rouge/113+SSSR-PAR)+IF(D21="M",F21*jaune/113+SSSJ-PAR)</f>
        <v>17.517699115044252</v>
      </c>
      <c r="I21" s="45">
        <f t="shared" si="3"/>
        <v>0.75</v>
      </c>
      <c r="J21" s="32"/>
      <c r="K21" s="63" t="s">
        <v>41</v>
      </c>
      <c r="L21" s="64" t="s">
        <v>58</v>
      </c>
      <c r="M21" s="66">
        <v>17</v>
      </c>
      <c r="N21" s="41">
        <f>ROUND(O21,0)</f>
        <v>17</v>
      </c>
      <c r="O21" s="49">
        <f>IF(K21="D",M21*rouge/113+SSSR-PAR)+IF(K21="M",M21*jaune/113+SSSJ-PAR)</f>
        <v>16.506194690265488</v>
      </c>
      <c r="P21" s="45">
        <f t="shared" si="1"/>
        <v>0</v>
      </c>
      <c r="Q21" s="32"/>
      <c r="S21" s="191">
        <v>1</v>
      </c>
      <c r="T21" s="192"/>
      <c r="U21" s="176">
        <v>1</v>
      </c>
      <c r="V21" s="177"/>
    </row>
    <row r="22" spans="1:32" ht="22.5" customHeight="1" thickBot="1" x14ac:dyDescent="0.3">
      <c r="A22" s="207"/>
      <c r="B22" s="34" t="s">
        <v>33</v>
      </c>
      <c r="C22" s="35" t="s">
        <v>29</v>
      </c>
      <c r="D22" s="67" t="s">
        <v>41</v>
      </c>
      <c r="E22" s="68" t="s">
        <v>46</v>
      </c>
      <c r="F22" s="69">
        <v>21.5</v>
      </c>
      <c r="G22" s="42">
        <f t="shared" ref="G22" si="5">ROUND(H22,0)</f>
        <v>22</v>
      </c>
      <c r="H22" s="50">
        <f>IF(D22="D",F22*rouge/113+SSSR-PAR)+IF(D22="M",F22*jaune/113+SSSJ-PAR)</f>
        <v>21.563716814159307</v>
      </c>
      <c r="I22" s="46">
        <f t="shared" ref="I22" si="6">IF(N22&lt;G22,(G22-N22)*3/4)+IF(N22&gt;=G22,0)</f>
        <v>3</v>
      </c>
      <c r="J22" s="23"/>
      <c r="K22" s="67" t="s">
        <v>41</v>
      </c>
      <c r="L22" s="68" t="s">
        <v>64</v>
      </c>
      <c r="M22" s="69">
        <v>18.5</v>
      </c>
      <c r="N22" s="42">
        <f t="shared" ref="N22" si="7">ROUND(O22,0)</f>
        <v>18</v>
      </c>
      <c r="O22" s="50">
        <f>IF(K22="D",M22*rouge/113+SSSR-PAR)+IF(K22="M",M22*jaune/113+SSSJ-PAR)</f>
        <v>18.19203539823009</v>
      </c>
      <c r="P22" s="46">
        <f t="shared" ref="P22" si="8">IF(N22&gt;G22,(N22-G22)*3/4)+IF(N22&lt;=G22,0)</f>
        <v>0</v>
      </c>
      <c r="Q22" s="23"/>
      <c r="S22" s="191"/>
      <c r="T22" s="192"/>
      <c r="U22" s="176">
        <v>2</v>
      </c>
      <c r="V22" s="177"/>
    </row>
    <row r="23" spans="1:32" ht="22.5" customHeight="1" thickBot="1" x14ac:dyDescent="0.3">
      <c r="A23" s="186"/>
      <c r="B23" s="34" t="s">
        <v>72</v>
      </c>
      <c r="C23" s="35" t="s">
        <v>73</v>
      </c>
      <c r="D23" s="67" t="s">
        <v>41</v>
      </c>
      <c r="E23" s="55" t="s">
        <v>42</v>
      </c>
      <c r="F23" s="56">
        <v>8.9</v>
      </c>
      <c r="G23" s="42">
        <v>7</v>
      </c>
      <c r="H23" s="50">
        <f>IF(D23="D",F23*rouge/113+SSSR-PAR)+IF(D23="M",F23*jaune/113+SSSJ-PAR)</f>
        <v>7.4026548672566435</v>
      </c>
      <c r="I23" s="46"/>
      <c r="J23" s="23"/>
      <c r="K23" s="60" t="s">
        <v>41</v>
      </c>
      <c r="L23" s="61" t="s">
        <v>56</v>
      </c>
      <c r="M23" s="62">
        <v>10.3</v>
      </c>
      <c r="N23" s="42">
        <v>9</v>
      </c>
      <c r="O23" s="50">
        <f>IF(K23="D",M23*rouge/113+SSSR-PAR)+IF(K23="M",M23*jaune/113+SSSJ-PAR)</f>
        <v>8.9761061946902743</v>
      </c>
      <c r="P23" s="46">
        <f t="shared" si="1"/>
        <v>1.5</v>
      </c>
      <c r="Q23" s="23"/>
      <c r="S23" s="191">
        <v>2</v>
      </c>
      <c r="T23" s="192"/>
      <c r="U23" s="176"/>
      <c r="V23" s="177"/>
      <c r="AF23" s="35" t="s">
        <v>74</v>
      </c>
    </row>
    <row r="24" spans="1:32" ht="34.5" customHeight="1" x14ac:dyDescent="0.25">
      <c r="A24" s="178" t="s">
        <v>30</v>
      </c>
      <c r="B24" s="178"/>
      <c r="C24" s="179" t="s">
        <v>69</v>
      </c>
      <c r="D24" s="179"/>
      <c r="E24" s="179"/>
      <c r="F24" s="179"/>
      <c r="G24" s="38"/>
      <c r="H24" s="180" t="s">
        <v>31</v>
      </c>
      <c r="I24" s="180"/>
      <c r="J24" s="179" t="s">
        <v>70</v>
      </c>
      <c r="K24" s="185"/>
      <c r="L24" s="185"/>
      <c r="M24" s="185"/>
      <c r="N24" s="185"/>
      <c r="O24" s="185"/>
      <c r="P24" s="185"/>
      <c r="Q24" s="185"/>
      <c r="S24" s="181">
        <f>SUM(S16:S23)</f>
        <v>9</v>
      </c>
      <c r="T24" s="182"/>
      <c r="U24" s="183">
        <f>SUM(U16:U23)</f>
        <v>7</v>
      </c>
      <c r="V24" s="184"/>
    </row>
    <row r="25" spans="1:32" ht="5.0999999999999996" customHeight="1" x14ac:dyDescent="0.25"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7"/>
    </row>
    <row r="26" spans="1:32" ht="16.5" customHeight="1" x14ac:dyDescent="0.25">
      <c r="B26" s="198" t="s">
        <v>32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200"/>
    </row>
    <row r="27" spans="1:32" ht="33.75" customHeight="1" x14ac:dyDescent="0.25">
      <c r="B27" s="201" t="s">
        <v>53</v>
      </c>
      <c r="C27" s="199"/>
      <c r="D27" s="199"/>
      <c r="E27" s="199"/>
      <c r="F27" s="199"/>
      <c r="G27" s="199"/>
      <c r="H27" s="199"/>
      <c r="I27" s="200"/>
      <c r="J27" s="36"/>
      <c r="K27" s="202" t="s">
        <v>59</v>
      </c>
      <c r="L27" s="203"/>
      <c r="M27" s="204"/>
      <c r="N27" s="204"/>
      <c r="O27" s="204"/>
      <c r="P27" s="204"/>
      <c r="Q27" s="204"/>
      <c r="R27" s="204"/>
      <c r="S27" s="204"/>
      <c r="T27" s="204"/>
      <c r="U27" s="204"/>
      <c r="V27" s="205"/>
    </row>
    <row r="28" spans="1:32" ht="4.5" customHeight="1" x14ac:dyDescent="0.25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1:32" x14ac:dyDescent="0.25">
      <c r="B29" s="193" t="s">
        <v>34</v>
      </c>
      <c r="C29" s="193"/>
      <c r="D29" s="193"/>
      <c r="E29" s="193"/>
      <c r="F29" s="193"/>
      <c r="K29" s="193" t="s">
        <v>60</v>
      </c>
      <c r="L29" s="193"/>
      <c r="M29" s="193"/>
      <c r="N29" s="193"/>
      <c r="O29" s="193"/>
    </row>
    <row r="30" spans="1:32" x14ac:dyDescent="0.25">
      <c r="B30" s="194" t="s">
        <v>35</v>
      </c>
      <c r="C30" s="194"/>
      <c r="D30" s="194"/>
      <c r="E30" s="194"/>
      <c r="F30" s="194"/>
      <c r="K30" s="194" t="s">
        <v>61</v>
      </c>
      <c r="L30" s="194"/>
      <c r="M30" s="194"/>
      <c r="N30" s="194"/>
      <c r="O30" s="194"/>
    </row>
    <row r="32" spans="1:32" x14ac:dyDescent="0.25">
      <c r="B32" s="75" t="s">
        <v>50</v>
      </c>
      <c r="C32" s="76" t="s">
        <v>51</v>
      </c>
    </row>
    <row r="33" spans="2:3" x14ac:dyDescent="0.25">
      <c r="B33" s="77"/>
      <c r="C33" s="76" t="s">
        <v>52</v>
      </c>
    </row>
  </sheetData>
  <mergeCells count="84">
    <mergeCell ref="B29:F29"/>
    <mergeCell ref="B30:F30"/>
    <mergeCell ref="B25:V25"/>
    <mergeCell ref="B26:V26"/>
    <mergeCell ref="B27:I27"/>
    <mergeCell ref="K27:V27"/>
    <mergeCell ref="C28:V28"/>
    <mergeCell ref="K29:O29"/>
    <mergeCell ref="K30:O30"/>
    <mergeCell ref="A18:A23"/>
    <mergeCell ref="S18:T18"/>
    <mergeCell ref="U18:V18"/>
    <mergeCell ref="S19:T19"/>
    <mergeCell ref="U19:V19"/>
    <mergeCell ref="S20:T20"/>
    <mergeCell ref="U20:V20"/>
    <mergeCell ref="S21:T21"/>
    <mergeCell ref="U21:V21"/>
    <mergeCell ref="S23:T23"/>
    <mergeCell ref="S22:T22"/>
    <mergeCell ref="U22:V22"/>
    <mergeCell ref="A24:B24"/>
    <mergeCell ref="C24:F24"/>
    <mergeCell ref="H24:I24"/>
    <mergeCell ref="S24:T24"/>
    <mergeCell ref="U24:V24"/>
    <mergeCell ref="J24:Q24"/>
    <mergeCell ref="P16:P17"/>
    <mergeCell ref="S16:T17"/>
    <mergeCell ref="U16:V17"/>
    <mergeCell ref="Y16:Y17"/>
    <mergeCell ref="U23:V23"/>
    <mergeCell ref="AA16:AA17"/>
    <mergeCell ref="AB16:AC17"/>
    <mergeCell ref="Q14:Q15"/>
    <mergeCell ref="S14:V14"/>
    <mergeCell ref="S15:T15"/>
    <mergeCell ref="U15:V15"/>
    <mergeCell ref="A16:A17"/>
    <mergeCell ref="B16:B17"/>
    <mergeCell ref="C16:C17"/>
    <mergeCell ref="H16:H17"/>
    <mergeCell ref="I16:I17"/>
    <mergeCell ref="G16:G17"/>
    <mergeCell ref="D12:J12"/>
    <mergeCell ref="O16:O17"/>
    <mergeCell ref="J14:J15"/>
    <mergeCell ref="K14:K15"/>
    <mergeCell ref="L14:L15"/>
    <mergeCell ref="M14:M15"/>
    <mergeCell ref="O14:O15"/>
    <mergeCell ref="N16:N17"/>
    <mergeCell ref="D6:E6"/>
    <mergeCell ref="S6:T6"/>
    <mergeCell ref="V6:V7"/>
    <mergeCell ref="P14:P15"/>
    <mergeCell ref="C8:L8"/>
    <mergeCell ref="D13:J13"/>
    <mergeCell ref="K13:Q13"/>
    <mergeCell ref="C14:C15"/>
    <mergeCell ref="D14:D15"/>
    <mergeCell ref="E14:E15"/>
    <mergeCell ref="F14:F15"/>
    <mergeCell ref="H14:H15"/>
    <mergeCell ref="I14:I15"/>
    <mergeCell ref="N14:N15"/>
    <mergeCell ref="G14:G15"/>
    <mergeCell ref="K12:Q12"/>
    <mergeCell ref="U1:W1"/>
    <mergeCell ref="X6:Y6"/>
    <mergeCell ref="C7:L7"/>
    <mergeCell ref="S7:T7"/>
    <mergeCell ref="C1:O1"/>
    <mergeCell ref="D3:E3"/>
    <mergeCell ref="F3:K3"/>
    <mergeCell ref="L3:O3"/>
    <mergeCell ref="S4:V4"/>
    <mergeCell ref="C5:C6"/>
    <mergeCell ref="D5:E5"/>
    <mergeCell ref="F5:F6"/>
    <mergeCell ref="H5:H6"/>
    <mergeCell ref="I5:I6"/>
    <mergeCell ref="K5:L6"/>
    <mergeCell ref="S5:T5"/>
  </mergeCells>
  <conditionalFormatting sqref="D12:J12">
    <cfRule type="expression" dxfId="8" priority="4">
      <formula>$D$12="ATTENTION, un INDEX est &gt; à 22,4"</formula>
    </cfRule>
  </conditionalFormatting>
  <conditionalFormatting sqref="E16:E19">
    <cfRule type="expression" dxfId="7" priority="14" stopIfTrue="1">
      <formula>D16="D"</formula>
    </cfRule>
  </conditionalFormatting>
  <conditionalFormatting sqref="E20 E22">
    <cfRule type="expression" dxfId="6" priority="13" stopIfTrue="1">
      <formula>IF(D20="D",TRUE)</formula>
    </cfRule>
  </conditionalFormatting>
  <conditionalFormatting sqref="E21">
    <cfRule type="expression" dxfId="5" priority="16" stopIfTrue="1">
      <formula>D19="D"</formula>
    </cfRule>
  </conditionalFormatting>
  <conditionalFormatting sqref="K12:Q12">
    <cfRule type="expression" dxfId="4" priority="5">
      <formula>$K$12="ATTENTION, un INDEX est &gt; à 22,4"</formula>
    </cfRule>
  </conditionalFormatting>
  <conditionalFormatting sqref="L16:L19">
    <cfRule type="expression" dxfId="3" priority="9" stopIfTrue="1">
      <formula>K16="D"</formula>
    </cfRule>
  </conditionalFormatting>
  <conditionalFormatting sqref="L20:L22">
    <cfRule type="expression" dxfId="2" priority="8" stopIfTrue="1">
      <formula>IF(K20="D",TRUE)</formula>
    </cfRule>
  </conditionalFormatting>
  <conditionalFormatting sqref="E23">
    <cfRule type="expression" dxfId="1" priority="2" stopIfTrue="1">
      <formula>D23="D"</formula>
    </cfRule>
  </conditionalFormatting>
  <conditionalFormatting sqref="L23">
    <cfRule type="expression" dxfId="0" priority="1" stopIfTrue="1">
      <formula>K23="D"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Feuil1</vt:lpstr>
      <vt:lpstr>Feuil2</vt:lpstr>
      <vt:lpstr>jaune</vt:lpstr>
      <vt:lpstr>PAR</vt:lpstr>
      <vt:lpstr>rouge</vt:lpstr>
      <vt:lpstr>SSSJ</vt:lpstr>
      <vt:lpstr>SSSR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LANCE</dc:creator>
  <cp:lastModifiedBy>Didier BOUTHIERE</cp:lastModifiedBy>
  <cp:lastPrinted>2023-06-23T18:21:00Z</cp:lastPrinted>
  <dcterms:created xsi:type="dcterms:W3CDTF">2018-05-29T16:07:41Z</dcterms:created>
  <dcterms:modified xsi:type="dcterms:W3CDTF">2025-06-03T12:36:27Z</dcterms:modified>
</cp:coreProperties>
</file>