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gous\AppData\Local\Microsoft\Windows\INetCache\Content.Outlook\VVRCXJO4\"/>
    </mc:Choice>
  </mc:AlternateContent>
  <xr:revisionPtr revIDLastSave="0" documentId="13_ncr:1_{C3A386A6-B10A-48D5-B60A-398FB0AB0390}" xr6:coauthVersionLast="47" xr6:coauthVersionMax="47" xr10:uidLastSave="{00000000-0000-0000-0000-000000000000}"/>
  <bookViews>
    <workbookView xWindow="4545" yWindow="840" windowWidth="17280" windowHeight="10560" tabRatio="896" firstSheet="1" activeTab="1" xr2:uid="{00000000-000D-0000-FFFF-FFFF00000000}"/>
  </bookViews>
  <sheets>
    <sheet name="Notice" sheetId="19" r:id="rId1"/>
    <sheet name="Classement" sheetId="17" r:id="rId2"/>
    <sheet name="SGA1" sheetId="3" r:id="rId3"/>
    <sheet name="SGA2" sheetId="4" r:id="rId4"/>
    <sheet name="SGA3" sheetId="5" r:id="rId5"/>
    <sheet name="SGA4" sheetId="6" r:id="rId6"/>
    <sheet name="SGA5" sheetId="7" r:id="rId7"/>
    <sheet name="SGA6" sheetId="8" r:id="rId8"/>
    <sheet name="SGA7" sheetId="9" r:id="rId9"/>
    <sheet name="SGA8" sheetId="10" r:id="rId10"/>
    <sheet name="SGA9" sheetId="11" r:id="rId11"/>
    <sheet name="SGA10" sheetId="12" r:id="rId12"/>
    <sheet name="SGA11" sheetId="13" r:id="rId13"/>
    <sheet name="SGA12" sheetId="14" r:id="rId14"/>
    <sheet name="SGA13" sheetId="15" r:id="rId15"/>
    <sheet name="SGA14" sheetId="16" r:id="rId16"/>
    <sheet name="SGA15" sheetId="1" r:id="rId17"/>
    <sheet name="SGA16" sheetId="18" r:id="rId18"/>
    <sheet name="RECAP" sheetId="2" r:id="rId19"/>
    <sheet name="SGA17" sheetId="20" r:id="rId20"/>
  </sheets>
  <definedNames>
    <definedName name="_xlnm._FilterDatabase" localSheetId="1" hidden="1">Classement!$A$3:$BR$102</definedName>
    <definedName name="_xlnm._FilterDatabase" localSheetId="18" hidden="1">RECAP!$A$3:$AL$77</definedName>
    <definedName name="_xlnm.Print_Area" localSheetId="1">Classement!$W$1:$AL$100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2" l="1"/>
  <c r="AG74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4" i="2"/>
  <c r="C70" i="2"/>
  <c r="C71" i="2"/>
  <c r="C72" i="2"/>
  <c r="AG72" i="2" s="1"/>
  <c r="C73" i="2"/>
  <c r="C75" i="2"/>
  <c r="AD75" i="2" s="1"/>
  <c r="K75" i="2" s="1"/>
  <c r="C76" i="2"/>
  <c r="C77" i="2"/>
  <c r="C78" i="2"/>
  <c r="AG78" i="2" s="1"/>
  <c r="C79" i="2"/>
  <c r="AB79" i="2" s="1"/>
  <c r="C80" i="2"/>
  <c r="C81" i="2"/>
  <c r="C82" i="2"/>
  <c r="C83" i="2"/>
  <c r="C84" i="2"/>
  <c r="AG84" i="2" s="1"/>
  <c r="N84" i="2" s="1"/>
  <c r="C85" i="2"/>
  <c r="X85" i="2" s="1"/>
  <c r="E85" i="2" s="1"/>
  <c r="C86" i="2"/>
  <c r="AG86" i="2" s="1"/>
  <c r="C87" i="2"/>
  <c r="AB87" i="2" s="1"/>
  <c r="I87" i="2" s="1"/>
  <c r="C88" i="2"/>
  <c r="Z88" i="2" s="1"/>
  <c r="G88" i="2" s="1"/>
  <c r="C89" i="2"/>
  <c r="AJ89" i="2" s="1"/>
  <c r="Q89" i="2" s="1"/>
  <c r="C90" i="2"/>
  <c r="AG90" i="2" s="1"/>
  <c r="C91" i="2"/>
  <c r="AM91" i="2" s="1"/>
  <c r="T91" i="2" s="1"/>
  <c r="C92" i="2"/>
  <c r="AD92" i="2" s="1"/>
  <c r="K92" i="2" s="1"/>
  <c r="C93" i="2"/>
  <c r="C94" i="2"/>
  <c r="C95" i="2"/>
  <c r="C96" i="2"/>
  <c r="AG96" i="2" s="1"/>
  <c r="C97" i="2"/>
  <c r="C98" i="2"/>
  <c r="AH98" i="2" s="1"/>
  <c r="O98" i="2" s="1"/>
  <c r="C99" i="2"/>
  <c r="AF99" i="2" s="1"/>
  <c r="M99" i="2" s="1"/>
  <c r="C100" i="2"/>
  <c r="AL100" i="2" s="1"/>
  <c r="S100" i="2" s="1"/>
  <c r="C101" i="2"/>
  <c r="AG101" i="2" s="1"/>
  <c r="C102" i="2"/>
  <c r="AG102" i="2" s="1"/>
  <c r="C14" i="2"/>
  <c r="C15" i="2"/>
  <c r="C16" i="2"/>
  <c r="AG16" i="2" s="1"/>
  <c r="C17" i="2"/>
  <c r="C18" i="2"/>
  <c r="C19" i="2"/>
  <c r="AG19" i="2" s="1"/>
  <c r="N19" i="2" s="1"/>
  <c r="C20" i="2"/>
  <c r="AG20" i="2" s="1"/>
  <c r="C21" i="2"/>
  <c r="AG21" i="2" s="1"/>
  <c r="C22" i="2"/>
  <c r="AH22" i="2" s="1"/>
  <c r="O22" i="2" s="1"/>
  <c r="C23" i="2"/>
  <c r="AJ23" i="2" s="1"/>
  <c r="Q23" i="2" s="1"/>
  <c r="C24" i="2"/>
  <c r="AH24" i="2" s="1"/>
  <c r="O24" i="2" s="1"/>
  <c r="C25" i="2"/>
  <c r="C26" i="2"/>
  <c r="AG26" i="2" s="1"/>
  <c r="N26" i="2" s="1"/>
  <c r="C27" i="2"/>
  <c r="W27" i="2" s="1"/>
  <c r="D27" i="2" s="1"/>
  <c r="C28" i="2"/>
  <c r="AG28" i="2" s="1"/>
  <c r="C29" i="2"/>
  <c r="C30" i="2"/>
  <c r="C31" i="2"/>
  <c r="AG31" i="2" s="1"/>
  <c r="N31" i="2" s="1"/>
  <c r="C32" i="2"/>
  <c r="AG32" i="2" s="1"/>
  <c r="C33" i="2"/>
  <c r="C34" i="2"/>
  <c r="W34" i="2" s="1"/>
  <c r="D34" i="2" s="1"/>
  <c r="C35" i="2"/>
  <c r="Z35" i="2" s="1"/>
  <c r="G35" i="2" s="1"/>
  <c r="C36" i="2"/>
  <c r="Y37" i="2"/>
  <c r="F37" i="2" s="1"/>
  <c r="C38" i="2"/>
  <c r="C39" i="2"/>
  <c r="AC39" i="2" s="1"/>
  <c r="J39" i="2" s="1"/>
  <c r="C40" i="2"/>
  <c r="AG40" i="2" s="1"/>
  <c r="C41" i="2"/>
  <c r="C42" i="2"/>
  <c r="C43" i="2"/>
  <c r="AG43" i="2" s="1"/>
  <c r="C44" i="2"/>
  <c r="AG44" i="2" s="1"/>
  <c r="C45" i="2"/>
  <c r="C46" i="2"/>
  <c r="C47" i="2"/>
  <c r="C48" i="2"/>
  <c r="C49" i="2"/>
  <c r="C50" i="2"/>
  <c r="AI50" i="2" s="1"/>
  <c r="P50" i="2" s="1"/>
  <c r="C51" i="2"/>
  <c r="C52" i="2"/>
  <c r="AG52" i="2" s="1"/>
  <c r="C53" i="2"/>
  <c r="C54" i="2"/>
  <c r="C55" i="2"/>
  <c r="AG55" i="2" s="1"/>
  <c r="N55" i="2" s="1"/>
  <c r="C56" i="2"/>
  <c r="C57" i="2"/>
  <c r="C58" i="2"/>
  <c r="AE58" i="2" s="1"/>
  <c r="L58" i="2" s="1"/>
  <c r="C59" i="2"/>
  <c r="AL59" i="2" s="1"/>
  <c r="S59" i="2" s="1"/>
  <c r="C60" i="2"/>
  <c r="C61" i="2"/>
  <c r="C62" i="2"/>
  <c r="AC62" i="2" s="1"/>
  <c r="J62" i="2" s="1"/>
  <c r="C63" i="2"/>
  <c r="AG63" i="2" s="1"/>
  <c r="C64" i="2"/>
  <c r="AG64" i="2" s="1"/>
  <c r="C65" i="2"/>
  <c r="C66" i="2"/>
  <c r="C67" i="2"/>
  <c r="AG67" i="2" s="1"/>
  <c r="N67" i="2" s="1"/>
  <c r="C68" i="2"/>
  <c r="C69" i="2"/>
  <c r="C4" i="2"/>
  <c r="AG4" i="2" s="1"/>
  <c r="C5" i="2"/>
  <c r="AC5" i="2" s="1"/>
  <c r="J5" i="2" s="1"/>
  <c r="C6" i="2"/>
  <c r="AC6" i="2" s="1"/>
  <c r="J6" i="2" s="1"/>
  <c r="C7" i="2"/>
  <c r="C8" i="2"/>
  <c r="Z8" i="2" s="1"/>
  <c r="G8" i="2" s="1"/>
  <c r="C9" i="2"/>
  <c r="AA9" i="2" s="1"/>
  <c r="H9" i="2" s="1"/>
  <c r="C10" i="2"/>
  <c r="AG10" i="2" s="1"/>
  <c r="N10" i="2" s="1"/>
  <c r="C11" i="2"/>
  <c r="C12" i="2"/>
  <c r="C13" i="2"/>
  <c r="W13" i="2" s="1"/>
  <c r="D13" i="2" s="1"/>
  <c r="Z68" i="2"/>
  <c r="G68" i="2" s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W96" i="2"/>
  <c r="D96" i="2" s="1"/>
  <c r="F100" i="20"/>
  <c r="AO23" i="17" s="1"/>
  <c r="F100" i="18"/>
  <c r="AO22" i="17" s="1"/>
  <c r="F100" i="1"/>
  <c r="AO21" i="17" s="1"/>
  <c r="F100" i="16"/>
  <c r="AO20" i="17" s="1"/>
  <c r="F100" i="15"/>
  <c r="AO19" i="17" s="1"/>
  <c r="F100" i="14"/>
  <c r="AO18" i="17" s="1"/>
  <c r="F100" i="13"/>
  <c r="AO17" i="17" s="1"/>
  <c r="F100" i="12"/>
  <c r="AO16" i="17" s="1"/>
  <c r="F100" i="11"/>
  <c r="AO15" i="17" s="1"/>
  <c r="F100" i="10"/>
  <c r="AO14" i="17" s="1"/>
  <c r="F100" i="9"/>
  <c r="AO13" i="17" s="1"/>
  <c r="F100" i="8"/>
  <c r="AO12" i="17" s="1"/>
  <c r="F100" i="7"/>
  <c r="AO11" i="17" s="1"/>
  <c r="F100" i="6"/>
  <c r="AO10" i="17" s="1"/>
  <c r="F100" i="5"/>
  <c r="AO9" i="17" s="1"/>
  <c r="F100" i="4"/>
  <c r="AO8" i="17" s="1"/>
  <c r="F100" i="3"/>
  <c r="AO7" i="17" s="1"/>
  <c r="Y10" i="2"/>
  <c r="F10" i="2" s="1"/>
  <c r="W82" i="2"/>
  <c r="D82" i="2" s="1"/>
  <c r="AD6" i="2"/>
  <c r="K6" i="2" s="1"/>
  <c r="W10" i="2"/>
  <c r="D10" i="2" s="1"/>
  <c r="AB10" i="2"/>
  <c r="I10" i="2" s="1"/>
  <c r="AH10" i="2"/>
  <c r="O10" i="2" s="1"/>
  <c r="AI10" i="2"/>
  <c r="P10" i="2" s="1"/>
  <c r="AM10" i="2"/>
  <c r="T10" i="2" s="1"/>
  <c r="AA11" i="2"/>
  <c r="H11" i="2" s="1"/>
  <c r="AD11" i="2"/>
  <c r="K11" i="2" s="1"/>
  <c r="Y16" i="2"/>
  <c r="F16" i="2" s="1"/>
  <c r="AC16" i="2"/>
  <c r="J16" i="2" s="1"/>
  <c r="AD17" i="2"/>
  <c r="AH17" i="2"/>
  <c r="O17" i="2" s="1"/>
  <c r="AL17" i="2"/>
  <c r="S17" i="2" s="1"/>
  <c r="X18" i="2"/>
  <c r="E18" i="2" s="1"/>
  <c r="Y18" i="2"/>
  <c r="F18" i="2" s="1"/>
  <c r="Z18" i="2"/>
  <c r="G18" i="2" s="1"/>
  <c r="AA18" i="2"/>
  <c r="H18" i="2" s="1"/>
  <c r="AB18" i="2"/>
  <c r="I18" i="2" s="1"/>
  <c r="AC18" i="2"/>
  <c r="J18" i="2" s="1"/>
  <c r="AH18" i="2"/>
  <c r="O18" i="2" s="1"/>
  <c r="AI18" i="2"/>
  <c r="P18" i="2" s="1"/>
  <c r="AJ18" i="2"/>
  <c r="Q18" i="2" s="1"/>
  <c r="AK18" i="2"/>
  <c r="R18" i="2" s="1"/>
  <c r="AL18" i="2"/>
  <c r="S18" i="2" s="1"/>
  <c r="AM18" i="2"/>
  <c r="T18" i="2" s="1"/>
  <c r="Y19" i="2"/>
  <c r="F19" i="2" s="1"/>
  <c r="Z19" i="2"/>
  <c r="G19" i="2" s="1"/>
  <c r="AA19" i="2"/>
  <c r="H19" i="2" s="1"/>
  <c r="AE19" i="2"/>
  <c r="L19" i="2" s="1"/>
  <c r="AF19" i="2"/>
  <c r="M19" i="2" s="1"/>
  <c r="AH19" i="2"/>
  <c r="O19" i="2" s="1"/>
  <c r="AI19" i="2"/>
  <c r="P19" i="2" s="1"/>
  <c r="AK19" i="2"/>
  <c r="R19" i="2" s="1"/>
  <c r="AL19" i="2"/>
  <c r="S19" i="2" s="1"/>
  <c r="AM19" i="2"/>
  <c r="T19" i="2" s="1"/>
  <c r="AD28" i="2"/>
  <c r="K28" i="2" s="1"/>
  <c r="AH28" i="2"/>
  <c r="O28" i="2" s="1"/>
  <c r="Y29" i="2"/>
  <c r="F29" i="2" s="1"/>
  <c r="AC29" i="2"/>
  <c r="J29" i="2" s="1"/>
  <c r="AK29" i="2"/>
  <c r="R29" i="2" s="1"/>
  <c r="X30" i="2"/>
  <c r="E30" i="2" s="1"/>
  <c r="AC30" i="2"/>
  <c r="J30" i="2" s="1"/>
  <c r="AD30" i="2"/>
  <c r="K30" i="2" s="1"/>
  <c r="AE30" i="2"/>
  <c r="L30" i="2" s="1"/>
  <c r="AF30" i="2"/>
  <c r="M30" i="2" s="1"/>
  <c r="AH30" i="2"/>
  <c r="O30" i="2" s="1"/>
  <c r="AI30" i="2"/>
  <c r="P30" i="2" s="1"/>
  <c r="AJ30" i="2"/>
  <c r="Q30" i="2" s="1"/>
  <c r="X31" i="2"/>
  <c r="E31" i="2" s="1"/>
  <c r="Y31" i="2"/>
  <c r="F31" i="2" s="1"/>
  <c r="AA31" i="2"/>
  <c r="H31" i="2" s="1"/>
  <c r="AB31" i="2"/>
  <c r="AC31" i="2"/>
  <c r="J31" i="2" s="1"/>
  <c r="AH31" i="2"/>
  <c r="O31" i="2" s="1"/>
  <c r="AI31" i="2"/>
  <c r="P31" i="2" s="1"/>
  <c r="AJ31" i="2"/>
  <c r="Q31" i="2" s="1"/>
  <c r="AK31" i="2"/>
  <c r="R31" i="2" s="1"/>
  <c r="AM31" i="2"/>
  <c r="T31" i="2" s="1"/>
  <c r="AD32" i="2"/>
  <c r="K32" i="2" s="1"/>
  <c r="AH32" i="2"/>
  <c r="O32" i="2" s="1"/>
  <c r="AA34" i="2"/>
  <c r="H34" i="2" s="1"/>
  <c r="Y35" i="2"/>
  <c r="F35" i="2" s="1"/>
  <c r="AH40" i="2"/>
  <c r="O40" i="2" s="1"/>
  <c r="AI41" i="2"/>
  <c r="P41" i="2" s="1"/>
  <c r="AM41" i="2"/>
  <c r="T41" i="2" s="1"/>
  <c r="X42" i="2"/>
  <c r="E42" i="2" s="1"/>
  <c r="Y42" i="2"/>
  <c r="F42" i="2" s="1"/>
  <c r="Z42" i="2"/>
  <c r="G42" i="2" s="1"/>
  <c r="AA42" i="2"/>
  <c r="H42" i="2" s="1"/>
  <c r="AB42" i="2"/>
  <c r="AC42" i="2"/>
  <c r="J42" i="2" s="1"/>
  <c r="AD42" i="2"/>
  <c r="K42" i="2" s="1"/>
  <c r="AI42" i="2"/>
  <c r="P42" i="2" s="1"/>
  <c r="AJ42" i="2"/>
  <c r="Q42" i="2" s="1"/>
  <c r="AK42" i="2"/>
  <c r="R42" i="2" s="1"/>
  <c r="AL42" i="2"/>
  <c r="S42" i="2" s="1"/>
  <c r="AM42" i="2"/>
  <c r="T42" i="2" s="1"/>
  <c r="X43" i="2"/>
  <c r="E43" i="2" s="1"/>
  <c r="Z43" i="2"/>
  <c r="G43" i="2" s="1"/>
  <c r="AA43" i="2"/>
  <c r="H43" i="2" s="1"/>
  <c r="AB43" i="2"/>
  <c r="AF43" i="2"/>
  <c r="M43" i="2" s="1"/>
  <c r="N43" i="2"/>
  <c r="AH43" i="2"/>
  <c r="O43" i="2" s="1"/>
  <c r="AI43" i="2"/>
  <c r="P43" i="2" s="1"/>
  <c r="AJ43" i="2"/>
  <c r="Q43" i="2" s="1"/>
  <c r="AL43" i="2"/>
  <c r="S43" i="2" s="1"/>
  <c r="AM43" i="2"/>
  <c r="T43" i="2" s="1"/>
  <c r="Z46" i="2"/>
  <c r="G46" i="2" s="1"/>
  <c r="AA46" i="2"/>
  <c r="H46" i="2" s="1"/>
  <c r="AB46" i="2"/>
  <c r="I46" i="2" s="1"/>
  <c r="AE47" i="2"/>
  <c r="L47" i="2" s="1"/>
  <c r="AF47" i="2"/>
  <c r="M47" i="2" s="1"/>
  <c r="AB50" i="2"/>
  <c r="I50" i="2" s="1"/>
  <c r="AD52" i="2"/>
  <c r="K52" i="2" s="1"/>
  <c r="Y53" i="2"/>
  <c r="F53" i="2" s="1"/>
  <c r="AC53" i="2"/>
  <c r="J53" i="2" s="1"/>
  <c r="AK53" i="2"/>
  <c r="R53" i="2" s="1"/>
  <c r="X54" i="2"/>
  <c r="E54" i="2" s="1"/>
  <c r="AC54" i="2"/>
  <c r="J54" i="2" s="1"/>
  <c r="AD54" i="2"/>
  <c r="K54" i="2" s="1"/>
  <c r="AE54" i="2"/>
  <c r="L54" i="2" s="1"/>
  <c r="AF54" i="2"/>
  <c r="M54" i="2" s="1"/>
  <c r="AH54" i="2"/>
  <c r="O54" i="2" s="1"/>
  <c r="AI54" i="2"/>
  <c r="P54" i="2" s="1"/>
  <c r="AJ54" i="2"/>
  <c r="Q54" i="2" s="1"/>
  <c r="X55" i="2"/>
  <c r="E55" i="2" s="1"/>
  <c r="Y55" i="2"/>
  <c r="F55" i="2" s="1"/>
  <c r="Z55" i="2"/>
  <c r="G55" i="2" s="1"/>
  <c r="AB55" i="2"/>
  <c r="I55" i="2" s="1"/>
  <c r="AC55" i="2"/>
  <c r="J55" i="2" s="1"/>
  <c r="AD55" i="2"/>
  <c r="K55" i="2" s="1"/>
  <c r="AH55" i="2"/>
  <c r="O55" i="2" s="1"/>
  <c r="AI55" i="2"/>
  <c r="P55" i="2" s="1"/>
  <c r="AJ55" i="2"/>
  <c r="Q55" i="2" s="1"/>
  <c r="AK55" i="2"/>
  <c r="R55" i="2" s="1"/>
  <c r="AL55" i="2"/>
  <c r="S55" i="2" s="1"/>
  <c r="AD64" i="2"/>
  <c r="K64" i="2" s="1"/>
  <c r="AH64" i="2"/>
  <c r="O64" i="2" s="1"/>
  <c r="AA65" i="2"/>
  <c r="H65" i="2" s="1"/>
  <c r="X66" i="2"/>
  <c r="E66" i="2" s="1"/>
  <c r="AB66" i="2"/>
  <c r="AF66" i="2"/>
  <c r="M66" i="2" s="1"/>
  <c r="AJ66" i="2"/>
  <c r="Q66" i="2" s="1"/>
  <c r="X67" i="2"/>
  <c r="E67" i="2" s="1"/>
  <c r="Y67" i="2"/>
  <c r="F67" i="2" s="1"/>
  <c r="Z67" i="2"/>
  <c r="G67" i="2" s="1"/>
  <c r="AA67" i="2"/>
  <c r="H67" i="2" s="1"/>
  <c r="AC67" i="2"/>
  <c r="J67" i="2" s="1"/>
  <c r="AD67" i="2"/>
  <c r="K67" i="2" s="1"/>
  <c r="AE67" i="2"/>
  <c r="L67" i="2" s="1"/>
  <c r="AI67" i="2"/>
  <c r="P67" i="2" s="1"/>
  <c r="AJ67" i="2"/>
  <c r="Q67" i="2" s="1"/>
  <c r="AK67" i="2"/>
  <c r="R67" i="2" s="1"/>
  <c r="AL67" i="2"/>
  <c r="S67" i="2" s="1"/>
  <c r="AM67" i="2"/>
  <c r="T67" i="2" s="1"/>
  <c r="Y70" i="2"/>
  <c r="F70" i="2" s="1"/>
  <c r="AC70" i="2"/>
  <c r="J70" i="2" s="1"/>
  <c r="AK70" i="2"/>
  <c r="R70" i="2" s="1"/>
  <c r="X71" i="2"/>
  <c r="E71" i="2" s="1"/>
  <c r="Y71" i="2"/>
  <c r="F71" i="2" s="1"/>
  <c r="Z71" i="2"/>
  <c r="G71" i="2" s="1"/>
  <c r="AE71" i="2"/>
  <c r="L71" i="2" s="1"/>
  <c r="AF71" i="2"/>
  <c r="M71" i="2" s="1"/>
  <c r="AH71" i="2"/>
  <c r="O71" i="2" s="1"/>
  <c r="AI71" i="2"/>
  <c r="P71" i="2" s="1"/>
  <c r="AJ71" i="2"/>
  <c r="Q71" i="2" s="1"/>
  <c r="AK71" i="2"/>
  <c r="R71" i="2" s="1"/>
  <c r="AL71" i="2"/>
  <c r="S71" i="2" s="1"/>
  <c r="Z72" i="2"/>
  <c r="G72" i="2" s="1"/>
  <c r="AA72" i="2"/>
  <c r="H72" i="2" s="1"/>
  <c r="AB72" i="2"/>
  <c r="I72" i="2" s="1"/>
  <c r="AC72" i="2"/>
  <c r="J72" i="2" s="1"/>
  <c r="AD72" i="2"/>
  <c r="K72" i="2" s="1"/>
  <c r="AE72" i="2"/>
  <c r="L72" i="2" s="1"/>
  <c r="AF72" i="2"/>
  <c r="M72" i="2" s="1"/>
  <c r="N72" i="2"/>
  <c r="AH72" i="2"/>
  <c r="O72" i="2" s="1"/>
  <c r="AL72" i="2"/>
  <c r="S72" i="2" s="1"/>
  <c r="AM72" i="2"/>
  <c r="T72" i="2" s="1"/>
  <c r="Z73" i="2"/>
  <c r="G73" i="2" s="1"/>
  <c r="AD73" i="2"/>
  <c r="K73" i="2" s="1"/>
  <c r="AH73" i="2"/>
  <c r="O73" i="2" s="1"/>
  <c r="AL73" i="2"/>
  <c r="S73" i="2" s="1"/>
  <c r="X74" i="2"/>
  <c r="E74" i="2" s="1"/>
  <c r="Y74" i="2"/>
  <c r="F74" i="2" s="1"/>
  <c r="Z74" i="2"/>
  <c r="G74" i="2" s="1"/>
  <c r="AE74" i="2"/>
  <c r="L74" i="2" s="1"/>
  <c r="AF74" i="2"/>
  <c r="M74" i="2" s="1"/>
  <c r="AF75" i="2"/>
  <c r="M75" i="2" s="1"/>
  <c r="AD81" i="2"/>
  <c r="K81" i="2" s="1"/>
  <c r="AH81" i="2"/>
  <c r="O81" i="2" s="1"/>
  <c r="AL81" i="2"/>
  <c r="S81" i="2" s="1"/>
  <c r="X82" i="2"/>
  <c r="E82" i="2" s="1"/>
  <c r="Y82" i="2"/>
  <c r="F82" i="2" s="1"/>
  <c r="Z82" i="2"/>
  <c r="G82" i="2" s="1"/>
  <c r="AA82" i="2"/>
  <c r="H82" i="2" s="1"/>
  <c r="AB82" i="2"/>
  <c r="AC82" i="2"/>
  <c r="J82" i="2" s="1"/>
  <c r="AD82" i="2"/>
  <c r="K82" i="2" s="1"/>
  <c r="AE82" i="2"/>
  <c r="L82" i="2" s="1"/>
  <c r="AI82" i="2"/>
  <c r="P82" i="2" s="1"/>
  <c r="AJ82" i="2"/>
  <c r="Q82" i="2" s="1"/>
  <c r="AK82" i="2"/>
  <c r="R82" i="2" s="1"/>
  <c r="AL82" i="2"/>
  <c r="S82" i="2" s="1"/>
  <c r="AM82" i="2"/>
  <c r="T82" i="2" s="1"/>
  <c r="X83" i="2"/>
  <c r="E83" i="2" s="1"/>
  <c r="Y83" i="2"/>
  <c r="F83" i="2" s="1"/>
  <c r="Z83" i="2"/>
  <c r="G83" i="2" s="1"/>
  <c r="AA83" i="2"/>
  <c r="H83" i="2" s="1"/>
  <c r="AF83" i="2"/>
  <c r="M83" i="2" s="1"/>
  <c r="AH83" i="2"/>
  <c r="O83" i="2" s="1"/>
  <c r="AI83" i="2"/>
  <c r="P83" i="2" s="1"/>
  <c r="AJ83" i="2"/>
  <c r="Q83" i="2" s="1"/>
  <c r="AK83" i="2"/>
  <c r="R83" i="2" s="1"/>
  <c r="AL83" i="2"/>
  <c r="S83" i="2" s="1"/>
  <c r="AM83" i="2"/>
  <c r="T83" i="2" s="1"/>
  <c r="X84" i="2"/>
  <c r="E84" i="2" s="1"/>
  <c r="Y84" i="2"/>
  <c r="F84" i="2" s="1"/>
  <c r="Z84" i="2"/>
  <c r="G84" i="2" s="1"/>
  <c r="AA84" i="2"/>
  <c r="H84" i="2" s="1"/>
  <c r="AB84" i="2"/>
  <c r="AC84" i="2"/>
  <c r="J84" i="2" s="1"/>
  <c r="AD84" i="2"/>
  <c r="K84" i="2" s="1"/>
  <c r="AE84" i="2"/>
  <c r="L84" i="2" s="1"/>
  <c r="AF84" i="2"/>
  <c r="M84" i="2" s="1"/>
  <c r="AH84" i="2"/>
  <c r="O84" i="2" s="1"/>
  <c r="AI84" i="2"/>
  <c r="P84" i="2" s="1"/>
  <c r="AJ84" i="2"/>
  <c r="Q84" i="2" s="1"/>
  <c r="AK84" i="2"/>
  <c r="R84" i="2" s="1"/>
  <c r="AL84" i="2"/>
  <c r="S84" i="2" s="1"/>
  <c r="AM84" i="2"/>
  <c r="T84" i="2" s="1"/>
  <c r="AB85" i="2"/>
  <c r="AF85" i="2"/>
  <c r="M85" i="2" s="1"/>
  <c r="AJ85" i="2"/>
  <c r="Q85" i="2" s="1"/>
  <c r="X86" i="2"/>
  <c r="E86" i="2" s="1"/>
  <c r="AJ86" i="2"/>
  <c r="Q86" i="2" s="1"/>
  <c r="AK86" i="2"/>
  <c r="R86" i="2" s="1"/>
  <c r="AL86" i="2"/>
  <c r="S86" i="2" s="1"/>
  <c r="AM86" i="2"/>
  <c r="T86" i="2" s="1"/>
  <c r="AA93" i="2"/>
  <c r="H93" i="2" s="1"/>
  <c r="AE93" i="2"/>
  <c r="L93" i="2" s="1"/>
  <c r="AI93" i="2"/>
  <c r="P93" i="2" s="1"/>
  <c r="AM93" i="2"/>
  <c r="T93" i="2" s="1"/>
  <c r="X94" i="2"/>
  <c r="E94" i="2" s="1"/>
  <c r="Y94" i="2"/>
  <c r="F94" i="2" s="1"/>
  <c r="Z94" i="2"/>
  <c r="G94" i="2" s="1"/>
  <c r="AA94" i="2"/>
  <c r="H94" i="2" s="1"/>
  <c r="AB94" i="2"/>
  <c r="AC94" i="2"/>
  <c r="J94" i="2" s="1"/>
  <c r="AD94" i="2"/>
  <c r="K94" i="2" s="1"/>
  <c r="AE94" i="2"/>
  <c r="L94" i="2" s="1"/>
  <c r="AI94" i="2"/>
  <c r="P94" i="2" s="1"/>
  <c r="AJ94" i="2"/>
  <c r="Q94" i="2" s="1"/>
  <c r="AK94" i="2"/>
  <c r="R94" i="2" s="1"/>
  <c r="AL94" i="2"/>
  <c r="S94" i="2" s="1"/>
  <c r="AM94" i="2"/>
  <c r="T94" i="2" s="1"/>
  <c r="X95" i="2"/>
  <c r="E95" i="2" s="1"/>
  <c r="Y95" i="2"/>
  <c r="F95" i="2" s="1"/>
  <c r="Z95" i="2"/>
  <c r="G95" i="2" s="1"/>
  <c r="AA95" i="2"/>
  <c r="H95" i="2" s="1"/>
  <c r="AF95" i="2"/>
  <c r="M95" i="2" s="1"/>
  <c r="AH95" i="2"/>
  <c r="O95" i="2" s="1"/>
  <c r="AI95" i="2"/>
  <c r="P95" i="2" s="1"/>
  <c r="AJ95" i="2"/>
  <c r="Q95" i="2" s="1"/>
  <c r="AK95" i="2"/>
  <c r="R95" i="2" s="1"/>
  <c r="AL95" i="2"/>
  <c r="S95" i="2" s="1"/>
  <c r="AM95" i="2"/>
  <c r="T95" i="2" s="1"/>
  <c r="X96" i="2"/>
  <c r="E96" i="2" s="1"/>
  <c r="Y96" i="2"/>
  <c r="F96" i="2" s="1"/>
  <c r="Z96" i="2"/>
  <c r="G96" i="2" s="1"/>
  <c r="AA96" i="2"/>
  <c r="H96" i="2" s="1"/>
  <c r="AB96" i="2"/>
  <c r="I96" i="2" s="1"/>
  <c r="AC96" i="2"/>
  <c r="J96" i="2" s="1"/>
  <c r="AE96" i="2"/>
  <c r="L96" i="2" s="1"/>
  <c r="AF96" i="2"/>
  <c r="M96" i="2" s="1"/>
  <c r="N96" i="2"/>
  <c r="AJ96" i="2"/>
  <c r="Q96" i="2" s="1"/>
  <c r="AK96" i="2"/>
  <c r="R96" i="2" s="1"/>
  <c r="AL96" i="2"/>
  <c r="S96" i="2" s="1"/>
  <c r="AM96" i="2"/>
  <c r="T96" i="2" s="1"/>
  <c r="AL97" i="2"/>
  <c r="S97" i="2" s="1"/>
  <c r="AM100" i="2"/>
  <c r="T100" i="2" s="1"/>
  <c r="W5" i="2"/>
  <c r="D5" i="2" s="1"/>
  <c r="W6" i="2"/>
  <c r="D6" i="2" s="1"/>
  <c r="W19" i="2"/>
  <c r="D19" i="2" s="1"/>
  <c r="W29" i="2"/>
  <c r="D29" i="2" s="1"/>
  <c r="W30" i="2"/>
  <c r="D30" i="2" s="1"/>
  <c r="W54" i="2"/>
  <c r="D54" i="2" s="1"/>
  <c r="W55" i="2"/>
  <c r="D55" i="2" s="1"/>
  <c r="W57" i="2"/>
  <c r="D57" i="2" s="1"/>
  <c r="W58" i="2"/>
  <c r="D58" i="2" s="1"/>
  <c r="W59" i="2"/>
  <c r="D59" i="2" s="1"/>
  <c r="W67" i="2"/>
  <c r="D67" i="2" s="1"/>
  <c r="W72" i="2"/>
  <c r="D72" i="2" s="1"/>
  <c r="W73" i="2"/>
  <c r="D73" i="2" s="1"/>
  <c r="W81" i="2"/>
  <c r="D81" i="2" s="1"/>
  <c r="W84" i="2"/>
  <c r="D84" i="2" s="1"/>
  <c r="W94" i="2"/>
  <c r="D94" i="2" s="1"/>
  <c r="AM3" i="2"/>
  <c r="AL3" i="2"/>
  <c r="AG2" i="17"/>
  <c r="AL3" i="17"/>
  <c r="AK3" i="17"/>
  <c r="AJ3" i="17"/>
  <c r="AG3" i="17"/>
  <c r="AF3" i="17"/>
  <c r="AE3" i="17"/>
  <c r="AD3" i="17"/>
  <c r="AC3" i="17"/>
  <c r="AB3" i="17"/>
  <c r="AA3" i="17"/>
  <c r="AG1" i="17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AD8" i="2" l="1"/>
  <c r="K8" i="2" s="1"/>
  <c r="AD27" i="2"/>
  <c r="K27" i="2" s="1"/>
  <c r="AB88" i="2"/>
  <c r="I88" i="2" s="1"/>
  <c r="AC75" i="2"/>
  <c r="J75" i="2" s="1"/>
  <c r="AK72" i="2"/>
  <c r="R72" i="2" s="1"/>
  <c r="Y72" i="2"/>
  <c r="F72" i="2" s="1"/>
  <c r="AJ59" i="2"/>
  <c r="Q59" i="2" s="1"/>
  <c r="AD40" i="2"/>
  <c r="K40" i="2" s="1"/>
  <c r="AJ22" i="2"/>
  <c r="Q22" i="2" s="1"/>
  <c r="AE102" i="2"/>
  <c r="L102" i="2" s="1"/>
  <c r="X92" i="2"/>
  <c r="E92" i="2" s="1"/>
  <c r="AK100" i="2"/>
  <c r="R100" i="2" s="1"/>
  <c r="AI99" i="2"/>
  <c r="P99" i="2" s="1"/>
  <c r="AK59" i="2"/>
  <c r="R59" i="2" s="1"/>
  <c r="AH99" i="2"/>
  <c r="O99" i="2" s="1"/>
  <c r="AA88" i="2"/>
  <c r="H88" i="2" s="1"/>
  <c r="AJ72" i="2"/>
  <c r="Q72" i="2" s="1"/>
  <c r="X72" i="2"/>
  <c r="E72" i="2" s="1"/>
  <c r="I72" i="17" s="1"/>
  <c r="AH58" i="2"/>
  <c r="O58" i="2" s="1"/>
  <c r="AI22" i="2"/>
  <c r="P22" i="2" s="1"/>
  <c r="AD10" i="2"/>
  <c r="K10" i="2" s="1"/>
  <c r="AE75" i="2"/>
  <c r="L75" i="2" s="1"/>
  <c r="AK22" i="2"/>
  <c r="R22" i="2" s="1"/>
  <c r="W86" i="2"/>
  <c r="D86" i="2" s="1"/>
  <c r="AI72" i="2"/>
  <c r="P72" i="2" s="1"/>
  <c r="AF58" i="2"/>
  <c r="M58" i="2" s="1"/>
  <c r="AH52" i="2"/>
  <c r="O52" i="2" s="1"/>
  <c r="AA35" i="2"/>
  <c r="H35" i="2" s="1"/>
  <c r="AC10" i="2"/>
  <c r="J10" i="2" s="1"/>
  <c r="AF78" i="2"/>
  <c r="M78" i="2" s="1"/>
  <c r="AG9" i="2"/>
  <c r="N9" i="2" s="1"/>
  <c r="AH9" i="2"/>
  <c r="O9" i="2" s="1"/>
  <c r="AI9" i="2"/>
  <c r="P9" i="2" s="1"/>
  <c r="X9" i="2"/>
  <c r="E9" i="2" s="1"/>
  <c r="AJ9" i="2"/>
  <c r="Q9" i="2" s="1"/>
  <c r="Y9" i="2"/>
  <c r="F9" i="2" s="1"/>
  <c r="AK9" i="2"/>
  <c r="R9" i="2" s="1"/>
  <c r="Z9" i="2"/>
  <c r="G9" i="2" s="1"/>
  <c r="AL9" i="2"/>
  <c r="S9" i="2" s="1"/>
  <c r="AB9" i="2"/>
  <c r="I9" i="2" s="1"/>
  <c r="AC9" i="2"/>
  <c r="J9" i="2" s="1"/>
  <c r="AD9" i="2"/>
  <c r="K9" i="2" s="1"/>
  <c r="AE9" i="2"/>
  <c r="L9" i="2" s="1"/>
  <c r="AG51" i="2"/>
  <c r="N51" i="2" s="1"/>
  <c r="AF51" i="2"/>
  <c r="M51" i="2" s="1"/>
  <c r="AH51" i="2"/>
  <c r="O51" i="2" s="1"/>
  <c r="AI51" i="2"/>
  <c r="P51" i="2" s="1"/>
  <c r="Z51" i="2"/>
  <c r="G51" i="2" s="1"/>
  <c r="AL51" i="2"/>
  <c r="S51" i="2" s="1"/>
  <c r="AA51" i="2"/>
  <c r="H51" i="2" s="1"/>
  <c r="AM51" i="2"/>
  <c r="T51" i="2" s="1"/>
  <c r="AB51" i="2"/>
  <c r="I51" i="2" s="1"/>
  <c r="W51" i="2"/>
  <c r="D51" i="2" s="1"/>
  <c r="AC51" i="2"/>
  <c r="J51" i="2" s="1"/>
  <c r="AG15" i="2"/>
  <c r="N15" i="2" s="1"/>
  <c r="AE15" i="2"/>
  <c r="L15" i="2" s="1"/>
  <c r="AF15" i="2"/>
  <c r="M15" i="2" s="1"/>
  <c r="AH15" i="2"/>
  <c r="O15" i="2" s="1"/>
  <c r="AI15" i="2"/>
  <c r="P15" i="2" s="1"/>
  <c r="Y15" i="2"/>
  <c r="F15" i="2" s="1"/>
  <c r="AK15" i="2"/>
  <c r="R15" i="2" s="1"/>
  <c r="Z15" i="2"/>
  <c r="G15" i="2" s="1"/>
  <c r="AL15" i="2"/>
  <c r="S15" i="2" s="1"/>
  <c r="AA15" i="2"/>
  <c r="H15" i="2" s="1"/>
  <c r="AM15" i="2"/>
  <c r="T15" i="2" s="1"/>
  <c r="W15" i="2"/>
  <c r="D15" i="2" s="1"/>
  <c r="AB15" i="2"/>
  <c r="AG80" i="2"/>
  <c r="N80" i="2" s="1"/>
  <c r="AF80" i="2"/>
  <c r="M80" i="2" s="1"/>
  <c r="AH80" i="2"/>
  <c r="O80" i="2" s="1"/>
  <c r="AI80" i="2"/>
  <c r="P80" i="2" s="1"/>
  <c r="AA80" i="2"/>
  <c r="H80" i="2" s="1"/>
  <c r="AL80" i="2"/>
  <c r="S80" i="2" s="1"/>
  <c r="Z80" i="2"/>
  <c r="G80" i="2" s="1"/>
  <c r="AM80" i="2"/>
  <c r="T80" i="2" s="1"/>
  <c r="W80" i="2"/>
  <c r="D80" i="2" s="1"/>
  <c r="AB80" i="2"/>
  <c r="I80" i="2" s="1"/>
  <c r="AC80" i="2"/>
  <c r="J80" i="2" s="1"/>
  <c r="AG38" i="2"/>
  <c r="N38" i="2" s="1"/>
  <c r="AI38" i="2"/>
  <c r="P38" i="2" s="1"/>
  <c r="X38" i="2"/>
  <c r="E38" i="2" s="1"/>
  <c r="AJ38" i="2"/>
  <c r="Q38" i="2" s="1"/>
  <c r="Y38" i="2"/>
  <c r="F38" i="2" s="1"/>
  <c r="AK38" i="2"/>
  <c r="R38" i="2" s="1"/>
  <c r="Z38" i="2"/>
  <c r="G38" i="2" s="1"/>
  <c r="AL38" i="2"/>
  <c r="S38" i="2" s="1"/>
  <c r="AA38" i="2"/>
  <c r="H38" i="2" s="1"/>
  <c r="AM38" i="2"/>
  <c r="T38" i="2" s="1"/>
  <c r="AC38" i="2"/>
  <c r="J38" i="2" s="1"/>
  <c r="AD38" i="2"/>
  <c r="K38" i="2" s="1"/>
  <c r="AE38" i="2"/>
  <c r="L38" i="2" s="1"/>
  <c r="AF38" i="2"/>
  <c r="M38" i="2" s="1"/>
  <c r="AG14" i="2"/>
  <c r="N14" i="2" s="1"/>
  <c r="AI14" i="2"/>
  <c r="P14" i="2" s="1"/>
  <c r="X14" i="2"/>
  <c r="E14" i="2" s="1"/>
  <c r="AJ14" i="2"/>
  <c r="Q14" i="2" s="1"/>
  <c r="Y14" i="2"/>
  <c r="F14" i="2" s="1"/>
  <c r="AK14" i="2"/>
  <c r="R14" i="2" s="1"/>
  <c r="Z14" i="2"/>
  <c r="G14" i="2" s="1"/>
  <c r="AL14" i="2"/>
  <c r="S14" i="2" s="1"/>
  <c r="AA14" i="2"/>
  <c r="H14" i="2" s="1"/>
  <c r="AM14" i="2"/>
  <c r="T14" i="2" s="1"/>
  <c r="AC14" i="2"/>
  <c r="J14" i="2" s="1"/>
  <c r="AD14" i="2"/>
  <c r="K14" i="2" s="1"/>
  <c r="W14" i="2"/>
  <c r="D14" i="2" s="1"/>
  <c r="AE14" i="2"/>
  <c r="L14" i="2" s="1"/>
  <c r="AF14" i="2"/>
  <c r="M14" i="2" s="1"/>
  <c r="AG91" i="2"/>
  <c r="N91" i="2" s="1"/>
  <c r="AC91" i="2"/>
  <c r="J91" i="2" s="1"/>
  <c r="AD91" i="2"/>
  <c r="K91" i="2" s="1"/>
  <c r="AE91" i="2"/>
  <c r="L91" i="2" s="1"/>
  <c r="AF91" i="2"/>
  <c r="M91" i="2" s="1"/>
  <c r="AI91" i="2"/>
  <c r="P91" i="2" s="1"/>
  <c r="X91" i="2"/>
  <c r="E91" i="2" s="1"/>
  <c r="AJ91" i="2"/>
  <c r="Q91" i="2" s="1"/>
  <c r="Y91" i="2"/>
  <c r="F91" i="2" s="1"/>
  <c r="AK91" i="2"/>
  <c r="R91" i="2" s="1"/>
  <c r="Z91" i="2"/>
  <c r="G91" i="2" s="1"/>
  <c r="AL91" i="2"/>
  <c r="S91" i="2" s="1"/>
  <c r="AK80" i="2"/>
  <c r="R80" i="2" s="1"/>
  <c r="AH26" i="2"/>
  <c r="O26" i="2" s="1"/>
  <c r="AJ62" i="2"/>
  <c r="Q62" i="2" s="1"/>
  <c r="W38" i="2"/>
  <c r="D38" i="2" s="1"/>
  <c r="AD51" i="2"/>
  <c r="K51" i="2" s="1"/>
  <c r="Z69" i="2"/>
  <c r="G69" i="2" s="1"/>
  <c r="AG69" i="2"/>
  <c r="N69" i="2" s="1"/>
  <c r="AA57" i="2"/>
  <c r="H57" i="2" s="1"/>
  <c r="AG57" i="2"/>
  <c r="AG33" i="2"/>
  <c r="N33" i="2" s="1"/>
  <c r="AA33" i="2"/>
  <c r="H33" i="2" s="1"/>
  <c r="AE33" i="2"/>
  <c r="L33" i="2" s="1"/>
  <c r="AI33" i="2"/>
  <c r="P33" i="2" s="1"/>
  <c r="AG98" i="2"/>
  <c r="N98" i="2" s="1"/>
  <c r="AA98" i="2"/>
  <c r="H98" i="2" s="1"/>
  <c r="AF98" i="2"/>
  <c r="M98" i="2" s="1"/>
  <c r="Y80" i="2"/>
  <c r="F80" i="2" s="1"/>
  <c r="Y51" i="2"/>
  <c r="F51" i="2" s="1"/>
  <c r="AI92" i="2"/>
  <c r="P92" i="2" s="1"/>
  <c r="X80" i="2"/>
  <c r="E80" i="2" s="1"/>
  <c r="X62" i="2"/>
  <c r="E62" i="2" s="1"/>
  <c r="AH14" i="2"/>
  <c r="O14" i="2" s="1"/>
  <c r="AM9" i="2"/>
  <c r="T9" i="2" s="1"/>
  <c r="AG39" i="2"/>
  <c r="N39" i="2" s="1"/>
  <c r="AE39" i="2"/>
  <c r="L39" i="2" s="1"/>
  <c r="AF39" i="2"/>
  <c r="M39" i="2" s="1"/>
  <c r="AH39" i="2"/>
  <c r="O39" i="2" s="1"/>
  <c r="AI39" i="2"/>
  <c r="P39" i="2" s="1"/>
  <c r="Y39" i="2"/>
  <c r="F39" i="2" s="1"/>
  <c r="AK39" i="2"/>
  <c r="R39" i="2" s="1"/>
  <c r="Z39" i="2"/>
  <c r="G39" i="2" s="1"/>
  <c r="AL39" i="2"/>
  <c r="S39" i="2" s="1"/>
  <c r="AA39" i="2"/>
  <c r="H39" i="2" s="1"/>
  <c r="AM39" i="2"/>
  <c r="T39" i="2" s="1"/>
  <c r="AB39" i="2"/>
  <c r="I39" i="2" s="1"/>
  <c r="W9" i="2"/>
  <c r="D9" i="2" s="1"/>
  <c r="AA8" i="2"/>
  <c r="H8" i="2" s="1"/>
  <c r="AG8" i="2"/>
  <c r="N8" i="2" s="1"/>
  <c r="AH8" i="2"/>
  <c r="O8" i="2" s="1"/>
  <c r="AL8" i="2"/>
  <c r="S8" i="2" s="1"/>
  <c r="AG50" i="2"/>
  <c r="N50" i="2" s="1"/>
  <c r="X50" i="2"/>
  <c r="E50" i="2" s="1"/>
  <c r="AJ50" i="2"/>
  <c r="Q50" i="2" s="1"/>
  <c r="Y50" i="2"/>
  <c r="F50" i="2" s="1"/>
  <c r="AK50" i="2"/>
  <c r="R50" i="2" s="1"/>
  <c r="Z50" i="2"/>
  <c r="G50" i="2" s="1"/>
  <c r="AL50" i="2"/>
  <c r="S50" i="2" s="1"/>
  <c r="AA50" i="2"/>
  <c r="H50" i="2" s="1"/>
  <c r="AM50" i="2"/>
  <c r="T50" i="2" s="1"/>
  <c r="AD50" i="2"/>
  <c r="K50" i="2" s="1"/>
  <c r="AE50" i="2"/>
  <c r="L50" i="2" s="1"/>
  <c r="W50" i="2"/>
  <c r="D50" i="2" s="1"/>
  <c r="AF50" i="2"/>
  <c r="M50" i="2" s="1"/>
  <c r="AI26" i="2"/>
  <c r="P26" i="2" s="1"/>
  <c r="X26" i="2"/>
  <c r="E26" i="2" s="1"/>
  <c r="AJ26" i="2"/>
  <c r="Q26" i="2" s="1"/>
  <c r="Y26" i="2"/>
  <c r="F26" i="2" s="1"/>
  <c r="AK26" i="2"/>
  <c r="R26" i="2" s="1"/>
  <c r="Z26" i="2"/>
  <c r="G26" i="2" s="1"/>
  <c r="AL26" i="2"/>
  <c r="S26" i="2" s="1"/>
  <c r="AA26" i="2"/>
  <c r="H26" i="2" s="1"/>
  <c r="AM26" i="2"/>
  <c r="T26" i="2" s="1"/>
  <c r="AC26" i="2"/>
  <c r="J26" i="2" s="1"/>
  <c r="AD26" i="2"/>
  <c r="K26" i="2" s="1"/>
  <c r="AE26" i="2"/>
  <c r="L26" i="2" s="1"/>
  <c r="AF26" i="2"/>
  <c r="M26" i="2" s="1"/>
  <c r="AG79" i="2"/>
  <c r="N79" i="2" s="1"/>
  <c r="X79" i="2"/>
  <c r="E79" i="2" s="1"/>
  <c r="AJ79" i="2"/>
  <c r="Q79" i="2" s="1"/>
  <c r="Y79" i="2"/>
  <c r="F79" i="2" s="1"/>
  <c r="AK79" i="2"/>
  <c r="R79" i="2" s="1"/>
  <c r="Z79" i="2"/>
  <c r="G79" i="2" s="1"/>
  <c r="AL79" i="2"/>
  <c r="S79" i="2" s="1"/>
  <c r="AA79" i="2"/>
  <c r="H79" i="2" s="1"/>
  <c r="AM79" i="2"/>
  <c r="T79" i="2" s="1"/>
  <c r="AD79" i="2"/>
  <c r="K79" i="2" s="1"/>
  <c r="W79" i="2"/>
  <c r="D79" i="2" s="1"/>
  <c r="AE79" i="2"/>
  <c r="L79" i="2" s="1"/>
  <c r="AF79" i="2"/>
  <c r="M79" i="2" s="1"/>
  <c r="AH91" i="2"/>
  <c r="O91" i="2" s="1"/>
  <c r="AK51" i="2"/>
  <c r="R51" i="2" s="1"/>
  <c r="AJ80" i="2"/>
  <c r="Q80" i="2" s="1"/>
  <c r="AJ51" i="2"/>
  <c r="Q51" i="2" s="1"/>
  <c r="W91" i="2"/>
  <c r="D91" i="2" s="1"/>
  <c r="AE80" i="2"/>
  <c r="L80" i="2" s="1"/>
  <c r="AI62" i="2"/>
  <c r="P62" i="2" s="1"/>
  <c r="AE51" i="2"/>
  <c r="L51" i="2" s="1"/>
  <c r="AD15" i="2"/>
  <c r="K15" i="2" s="1"/>
  <c r="AD80" i="2"/>
  <c r="K80" i="2" s="1"/>
  <c r="AD62" i="2"/>
  <c r="K62" i="2" s="1"/>
  <c r="AC15" i="2"/>
  <c r="J15" i="2" s="1"/>
  <c r="AJ92" i="2"/>
  <c r="Q92" i="2" s="1"/>
  <c r="X15" i="2"/>
  <c r="E15" i="2" s="1"/>
  <c r="X51" i="2"/>
  <c r="E51" i="2" s="1"/>
  <c r="AH92" i="2"/>
  <c r="O92" i="2" s="1"/>
  <c r="AI79" i="2"/>
  <c r="P79" i="2" s="1"/>
  <c r="AH79" i="2"/>
  <c r="O79" i="2" s="1"/>
  <c r="AH50" i="2"/>
  <c r="O50" i="2" s="1"/>
  <c r="AJ39" i="2"/>
  <c r="Q39" i="2" s="1"/>
  <c r="AB14" i="2"/>
  <c r="I14" i="2" s="1"/>
  <c r="AG27" i="2"/>
  <c r="N27" i="2" s="1"/>
  <c r="AE27" i="2"/>
  <c r="L27" i="2" s="1"/>
  <c r="AF27" i="2"/>
  <c r="M27" i="2" s="1"/>
  <c r="AH27" i="2"/>
  <c r="O27" i="2" s="1"/>
  <c r="AI27" i="2"/>
  <c r="P27" i="2" s="1"/>
  <c r="Y27" i="2"/>
  <c r="F27" i="2" s="1"/>
  <c r="AK27" i="2"/>
  <c r="R27" i="2" s="1"/>
  <c r="Z27" i="2"/>
  <c r="G27" i="2" s="1"/>
  <c r="AL27" i="2"/>
  <c r="S27" i="2" s="1"/>
  <c r="AA27" i="2"/>
  <c r="H27" i="2" s="1"/>
  <c r="AM27" i="2"/>
  <c r="T27" i="2" s="1"/>
  <c r="AB27" i="2"/>
  <c r="I27" i="2" s="1"/>
  <c r="AG92" i="2"/>
  <c r="N92" i="2" s="1"/>
  <c r="Y92" i="2"/>
  <c r="F92" i="2" s="1"/>
  <c r="AK92" i="2"/>
  <c r="R92" i="2" s="1"/>
  <c r="W92" i="2"/>
  <c r="D92" i="2" s="1"/>
  <c r="Z92" i="2"/>
  <c r="G92" i="2" s="1"/>
  <c r="AL92" i="2"/>
  <c r="S92" i="2" s="1"/>
  <c r="AA92" i="2"/>
  <c r="H92" i="2" s="1"/>
  <c r="AM92" i="2"/>
  <c r="T92" i="2" s="1"/>
  <c r="AB92" i="2"/>
  <c r="I92" i="2" s="1"/>
  <c r="AE92" i="2"/>
  <c r="L92" i="2" s="1"/>
  <c r="AF92" i="2"/>
  <c r="M92" i="2" s="1"/>
  <c r="X39" i="2"/>
  <c r="E39" i="2" s="1"/>
  <c r="AC27" i="2"/>
  <c r="J27" i="2" s="1"/>
  <c r="AG62" i="2"/>
  <c r="N62" i="2" s="1"/>
  <c r="Y62" i="2"/>
  <c r="F62" i="2" s="1"/>
  <c r="AK62" i="2"/>
  <c r="R62" i="2" s="1"/>
  <c r="Z62" i="2"/>
  <c r="G62" i="2" s="1"/>
  <c r="AL62" i="2"/>
  <c r="S62" i="2" s="1"/>
  <c r="AA62" i="2"/>
  <c r="H62" i="2" s="1"/>
  <c r="AM62" i="2"/>
  <c r="T62" i="2" s="1"/>
  <c r="W62" i="2"/>
  <c r="D62" i="2" s="1"/>
  <c r="AB62" i="2"/>
  <c r="I62" i="2" s="1"/>
  <c r="AE62" i="2"/>
  <c r="L62" i="2" s="1"/>
  <c r="AF62" i="2"/>
  <c r="M62" i="2" s="1"/>
  <c r="AH62" i="2"/>
  <c r="O62" i="2" s="1"/>
  <c r="AH38" i="2"/>
  <c r="O38" i="2" s="1"/>
  <c r="X27" i="2"/>
  <c r="E27" i="2" s="1"/>
  <c r="AB91" i="2"/>
  <c r="I91" i="2" s="1"/>
  <c r="AB38" i="2"/>
  <c r="AJ15" i="2"/>
  <c r="Q15" i="2" s="1"/>
  <c r="W39" i="2"/>
  <c r="D39" i="2" s="1"/>
  <c r="AA91" i="2"/>
  <c r="H91" i="2" s="1"/>
  <c r="AB26" i="2"/>
  <c r="I26" i="2" s="1"/>
  <c r="AK45" i="2"/>
  <c r="R45" i="2" s="1"/>
  <c r="AG45" i="2"/>
  <c r="N45" i="2" s="1"/>
  <c r="W26" i="2"/>
  <c r="D26" i="2" s="1"/>
  <c r="AI98" i="2"/>
  <c r="P98" i="2" s="1"/>
  <c r="AC92" i="2"/>
  <c r="J92" i="2" s="1"/>
  <c r="AC79" i="2"/>
  <c r="J79" i="2" s="1"/>
  <c r="AC50" i="2"/>
  <c r="J50" i="2" s="1"/>
  <c r="AD39" i="2"/>
  <c r="K39" i="2" s="1"/>
  <c r="AJ27" i="2"/>
  <c r="Q27" i="2" s="1"/>
  <c r="AF9" i="2"/>
  <c r="M9" i="2" s="1"/>
  <c r="X7" i="2"/>
  <c r="E7" i="2" s="1"/>
  <c r="AG7" i="2"/>
  <c r="N7" i="2" s="1"/>
  <c r="Z61" i="2"/>
  <c r="G61" i="2" s="1"/>
  <c r="AG61" i="2"/>
  <c r="X49" i="2"/>
  <c r="E49" i="2" s="1"/>
  <c r="AG49" i="2"/>
  <c r="N49" i="2" s="1"/>
  <c r="X25" i="2"/>
  <c r="E25" i="2" s="1"/>
  <c r="AG25" i="2"/>
  <c r="N25" i="2" s="1"/>
  <c r="AH67" i="2"/>
  <c r="O67" i="2" s="1"/>
  <c r="AE43" i="2"/>
  <c r="L43" i="2" s="1"/>
  <c r="AF31" i="2"/>
  <c r="M31" i="2" s="1"/>
  <c r="AD19" i="2"/>
  <c r="K19" i="2" s="1"/>
  <c r="AL10" i="2"/>
  <c r="S10" i="2" s="1"/>
  <c r="AA10" i="2"/>
  <c r="H10" i="2" s="1"/>
  <c r="AK6" i="2"/>
  <c r="R6" i="2" s="1"/>
  <c r="AG6" i="2"/>
  <c r="AH60" i="2"/>
  <c r="O60" i="2" s="1"/>
  <c r="AG60" i="2"/>
  <c r="N60" i="2" s="1"/>
  <c r="AD48" i="2"/>
  <c r="K48" i="2" s="1"/>
  <c r="AG48" i="2"/>
  <c r="N48" i="2" s="1"/>
  <c r="AD36" i="2"/>
  <c r="K36" i="2" s="1"/>
  <c r="AG36" i="2"/>
  <c r="N36" i="2" s="1"/>
  <c r="AD24" i="2"/>
  <c r="K24" i="2" s="1"/>
  <c r="AG24" i="2"/>
  <c r="N24" i="2" s="1"/>
  <c r="Y89" i="2"/>
  <c r="F89" i="2" s="1"/>
  <c r="AG89" i="2"/>
  <c r="N89" i="2" s="1"/>
  <c r="AI96" i="2"/>
  <c r="P96" i="2" s="1"/>
  <c r="AF55" i="2"/>
  <c r="M55" i="2" s="1"/>
  <c r="AD43" i="2"/>
  <c r="K43" i="2" s="1"/>
  <c r="AE31" i="2"/>
  <c r="L31" i="2" s="1"/>
  <c r="AC19" i="2"/>
  <c r="J19" i="2" s="1"/>
  <c r="AK10" i="2"/>
  <c r="R10" i="2" s="1"/>
  <c r="Z10" i="2"/>
  <c r="G10" i="2" s="1"/>
  <c r="AE5" i="2"/>
  <c r="AG5" i="2"/>
  <c r="N5" i="2" s="1"/>
  <c r="AB59" i="2"/>
  <c r="I59" i="2" s="1"/>
  <c r="AG59" i="2"/>
  <c r="N59" i="2" s="1"/>
  <c r="AI47" i="2"/>
  <c r="P47" i="2" s="1"/>
  <c r="AG47" i="2"/>
  <c r="N47" i="2" s="1"/>
  <c r="AK35" i="2"/>
  <c r="R35" i="2" s="1"/>
  <c r="AG35" i="2"/>
  <c r="AD23" i="2"/>
  <c r="K23" i="2" s="1"/>
  <c r="AG23" i="2"/>
  <c r="N23" i="2" s="1"/>
  <c r="AC100" i="2"/>
  <c r="J100" i="2" s="1"/>
  <c r="AG100" i="2"/>
  <c r="N100" i="2" s="1"/>
  <c r="AD88" i="2"/>
  <c r="K88" i="2" s="1"/>
  <c r="AG88" i="2"/>
  <c r="N88" i="2" s="1"/>
  <c r="W43" i="2"/>
  <c r="D43" i="2" s="1"/>
  <c r="AH96" i="2"/>
  <c r="O96" i="2" s="1"/>
  <c r="N96" i="17" s="1"/>
  <c r="AB90" i="2"/>
  <c r="I90" i="2" s="1"/>
  <c r="AF67" i="2"/>
  <c r="M67" i="2" s="1"/>
  <c r="AE55" i="2"/>
  <c r="L55" i="2" s="1"/>
  <c r="AC43" i="2"/>
  <c r="J43" i="2" s="1"/>
  <c r="AD31" i="2"/>
  <c r="K31" i="2" s="1"/>
  <c r="AB19" i="2"/>
  <c r="I19" i="2" s="1"/>
  <c r="AJ10" i="2"/>
  <c r="Q10" i="2" s="1"/>
  <c r="X10" i="2"/>
  <c r="E10" i="2" s="1"/>
  <c r="AB5" i="2"/>
  <c r="I5" i="2" s="1"/>
  <c r="AB58" i="2"/>
  <c r="I58" i="2" s="1"/>
  <c r="AG58" i="2"/>
  <c r="N58" i="2" s="1"/>
  <c r="AM46" i="2"/>
  <c r="T46" i="2" s="1"/>
  <c r="AG46" i="2"/>
  <c r="N46" i="2" s="1"/>
  <c r="AC34" i="2"/>
  <c r="J34" i="2" s="1"/>
  <c r="AG34" i="2"/>
  <c r="N34" i="2" s="1"/>
  <c r="Y22" i="2"/>
  <c r="F22" i="2" s="1"/>
  <c r="AG22" i="2"/>
  <c r="N22" i="2" s="1"/>
  <c r="AB99" i="2"/>
  <c r="AG99" i="2"/>
  <c r="N99" i="2" s="1"/>
  <c r="AH87" i="2"/>
  <c r="O87" i="2" s="1"/>
  <c r="AG87" i="2"/>
  <c r="X73" i="2"/>
  <c r="E73" i="2" s="1"/>
  <c r="AG73" i="2"/>
  <c r="N73" i="2" s="1"/>
  <c r="AA97" i="2"/>
  <c r="H97" i="2" s="1"/>
  <c r="AG97" i="2"/>
  <c r="N97" i="2" s="1"/>
  <c r="Y85" i="2"/>
  <c r="F85" i="2" s="1"/>
  <c r="AG85" i="2"/>
  <c r="N85" i="2" s="1"/>
  <c r="AA71" i="2"/>
  <c r="H71" i="2" s="1"/>
  <c r="AG71" i="2"/>
  <c r="N71" i="2" s="1"/>
  <c r="AD68" i="2"/>
  <c r="K68" i="2" s="1"/>
  <c r="AG68" i="2"/>
  <c r="N68" i="2" s="1"/>
  <c r="AH56" i="2"/>
  <c r="O56" i="2" s="1"/>
  <c r="AG56" i="2"/>
  <c r="AD56" i="2"/>
  <c r="K56" i="2" s="1"/>
  <c r="Z13" i="2"/>
  <c r="G13" i="2" s="1"/>
  <c r="AG13" i="2"/>
  <c r="N13" i="2" s="1"/>
  <c r="W31" i="2"/>
  <c r="D31" i="2" s="1"/>
  <c r="AD96" i="2"/>
  <c r="K96" i="2" s="1"/>
  <c r="AH68" i="2"/>
  <c r="O68" i="2" s="1"/>
  <c r="AB67" i="2"/>
  <c r="I67" i="2" s="1"/>
  <c r="AM55" i="2"/>
  <c r="T55" i="2" s="1"/>
  <c r="H55" i="17" s="1"/>
  <c r="AA55" i="2"/>
  <c r="H55" i="2" s="1"/>
  <c r="M55" i="17" s="1"/>
  <c r="AK43" i="2"/>
  <c r="R43" i="2" s="1"/>
  <c r="Y43" i="2"/>
  <c r="F43" i="2" s="1"/>
  <c r="AL31" i="2"/>
  <c r="S31" i="2" s="1"/>
  <c r="Z31" i="2"/>
  <c r="G31" i="2" s="1"/>
  <c r="AJ19" i="2"/>
  <c r="Q19" i="2" s="1"/>
  <c r="X19" i="2"/>
  <c r="E19" i="2" s="1"/>
  <c r="U19" i="2" s="1"/>
  <c r="AF10" i="2"/>
  <c r="M10" i="2" s="1"/>
  <c r="Y12" i="2"/>
  <c r="F12" i="2" s="1"/>
  <c r="AG12" i="2"/>
  <c r="Y66" i="2"/>
  <c r="F66" i="2" s="1"/>
  <c r="AG66" i="2"/>
  <c r="N66" i="2" s="1"/>
  <c r="Y54" i="2"/>
  <c r="F54" i="2" s="1"/>
  <c r="AG54" i="2"/>
  <c r="N54" i="2" s="1"/>
  <c r="AE42" i="2"/>
  <c r="L42" i="2" s="1"/>
  <c r="AG42" i="2"/>
  <c r="N42" i="2" s="1"/>
  <c r="Y30" i="2"/>
  <c r="F30" i="2" s="1"/>
  <c r="AG30" i="2"/>
  <c r="N30" i="2" s="1"/>
  <c r="AD18" i="2"/>
  <c r="K18" i="2" s="1"/>
  <c r="AG18" i="2"/>
  <c r="N18" i="2" s="1"/>
  <c r="AB95" i="2"/>
  <c r="I95" i="2" s="1"/>
  <c r="AG95" i="2"/>
  <c r="N95" i="2" s="1"/>
  <c r="AB83" i="2"/>
  <c r="I83" i="2" s="1"/>
  <c r="AG83" i="2"/>
  <c r="N83" i="2" s="1"/>
  <c r="Z70" i="2"/>
  <c r="G70" i="2" s="1"/>
  <c r="AG70" i="2"/>
  <c r="N70" i="2" s="1"/>
  <c r="AE10" i="2"/>
  <c r="L10" i="2" s="1"/>
  <c r="X11" i="2"/>
  <c r="E11" i="2" s="1"/>
  <c r="AG11" i="2"/>
  <c r="N11" i="2" s="1"/>
  <c r="X65" i="2"/>
  <c r="E65" i="2" s="1"/>
  <c r="AG65" i="2"/>
  <c r="N65" i="2" s="1"/>
  <c r="Z53" i="2"/>
  <c r="G53" i="2" s="1"/>
  <c r="AG53" i="2"/>
  <c r="N53" i="2" s="1"/>
  <c r="X41" i="2"/>
  <c r="E41" i="2" s="1"/>
  <c r="AG41" i="2"/>
  <c r="N41" i="2" s="1"/>
  <c r="Z29" i="2"/>
  <c r="G29" i="2" s="1"/>
  <c r="AG29" i="2"/>
  <c r="N29" i="2" s="1"/>
  <c r="AA17" i="2"/>
  <c r="H17" i="2" s="1"/>
  <c r="AG17" i="2"/>
  <c r="N17" i="2" s="1"/>
  <c r="AF94" i="2"/>
  <c r="M94" i="2" s="1"/>
  <c r="AG94" i="2"/>
  <c r="AN94" i="2" s="1"/>
  <c r="AF82" i="2"/>
  <c r="M82" i="2" s="1"/>
  <c r="AG82" i="2"/>
  <c r="N82" i="2" s="1"/>
  <c r="AA25" i="2"/>
  <c r="H25" i="2" s="1"/>
  <c r="X93" i="2"/>
  <c r="E93" i="2" s="1"/>
  <c r="AG93" i="2"/>
  <c r="X81" i="2"/>
  <c r="E81" i="2" s="1"/>
  <c r="AG81" i="2"/>
  <c r="AC77" i="2"/>
  <c r="J77" i="2" s="1"/>
  <c r="AG77" i="2"/>
  <c r="N77" i="2" s="1"/>
  <c r="Z76" i="2"/>
  <c r="G76" i="2" s="1"/>
  <c r="AG76" i="2"/>
  <c r="N76" i="2" s="1"/>
  <c r="AJ76" i="2"/>
  <c r="Q76" i="2" s="1"/>
  <c r="AI76" i="2"/>
  <c r="P76" i="2" s="1"/>
  <c r="AD76" i="2"/>
  <c r="K76" i="2" s="1"/>
  <c r="AH75" i="2"/>
  <c r="O75" i="2" s="1"/>
  <c r="AG75" i="2"/>
  <c r="N75" i="2" s="1"/>
  <c r="AF102" i="2"/>
  <c r="M102" i="2" s="1"/>
  <c r="N102" i="2"/>
  <c r="AH102" i="2"/>
  <c r="O102" i="2" s="1"/>
  <c r="AI102" i="2"/>
  <c r="P102" i="2" s="1"/>
  <c r="W102" i="2"/>
  <c r="D102" i="2" s="1"/>
  <c r="X90" i="2"/>
  <c r="E90" i="2" s="1"/>
  <c r="AJ90" i="2"/>
  <c r="Q90" i="2" s="1"/>
  <c r="Z90" i="2"/>
  <c r="G90" i="2" s="1"/>
  <c r="Y90" i="2"/>
  <c r="F90" i="2" s="1"/>
  <c r="AK90" i="2"/>
  <c r="R90" i="2" s="1"/>
  <c r="AM90" i="2"/>
  <c r="T90" i="2" s="1"/>
  <c r="AA90" i="2"/>
  <c r="H90" i="2" s="1"/>
  <c r="AL90" i="2"/>
  <c r="S90" i="2" s="1"/>
  <c r="AI78" i="2"/>
  <c r="P78" i="2" s="1"/>
  <c r="Z78" i="2"/>
  <c r="G78" i="2" s="1"/>
  <c r="X78" i="2"/>
  <c r="E78" i="2" s="1"/>
  <c r="AJ78" i="2"/>
  <c r="Q78" i="2" s="1"/>
  <c r="AL78" i="2"/>
  <c r="S78" i="2" s="1"/>
  <c r="Y78" i="2"/>
  <c r="F78" i="2" s="1"/>
  <c r="AK78" i="2"/>
  <c r="R78" i="2" s="1"/>
  <c r="Z101" i="2"/>
  <c r="G101" i="2" s="1"/>
  <c r="AF101" i="2"/>
  <c r="M101" i="2" s="1"/>
  <c r="N101" i="2"/>
  <c r="AK101" i="2"/>
  <c r="R101" i="2" s="1"/>
  <c r="AJ101" i="2"/>
  <c r="Q101" i="2" s="1"/>
  <c r="W101" i="2"/>
  <c r="D101" i="2" s="1"/>
  <c r="AB6" i="2"/>
  <c r="I6" i="2" s="1"/>
  <c r="AC76" i="2"/>
  <c r="J76" i="2" s="1"/>
  <c r="AI59" i="2"/>
  <c r="P59" i="2" s="1"/>
  <c r="AD47" i="2"/>
  <c r="K47" i="2" s="1"/>
  <c r="AA102" i="2"/>
  <c r="H102" i="2" s="1"/>
  <c r="AE100" i="2"/>
  <c r="L100" i="2" s="1"/>
  <c r="AE99" i="2"/>
  <c r="L99" i="2" s="1"/>
  <c r="X89" i="2"/>
  <c r="E89" i="2" s="1"/>
  <c r="X88" i="2"/>
  <c r="E88" i="2" s="1"/>
  <c r="AB76" i="2"/>
  <c r="I76" i="2" s="1"/>
  <c r="AB75" i="2"/>
  <c r="I75" i="2" s="1"/>
  <c r="AM49" i="2"/>
  <c r="T49" i="2" s="1"/>
  <c r="AB22" i="2"/>
  <c r="I22" i="2" s="1"/>
  <c r="X33" i="2"/>
  <c r="E33" i="2" s="1"/>
  <c r="AM33" i="2"/>
  <c r="T33" i="2" s="1"/>
  <c r="Y21" i="2"/>
  <c r="F21" i="2" s="1"/>
  <c r="X21" i="2"/>
  <c r="E21" i="2" s="1"/>
  <c r="AB98" i="2"/>
  <c r="I98" i="2" s="1"/>
  <c r="AC98" i="2"/>
  <c r="J98" i="2" s="1"/>
  <c r="AD98" i="2"/>
  <c r="K98" i="2" s="1"/>
  <c r="AE98" i="2"/>
  <c r="L98" i="2" s="1"/>
  <c r="AB86" i="2"/>
  <c r="I86" i="2" s="1"/>
  <c r="AE86" i="2"/>
  <c r="L86" i="2" s="1"/>
  <c r="AC86" i="2"/>
  <c r="J86" i="2" s="1"/>
  <c r="AD86" i="2"/>
  <c r="K86" i="2" s="1"/>
  <c r="AA74" i="2"/>
  <c r="H74" i="2" s="1"/>
  <c r="AM74" i="2"/>
  <c r="T74" i="2" s="1"/>
  <c r="AB74" i="2"/>
  <c r="I74" i="2" s="1"/>
  <c r="AC74" i="2"/>
  <c r="J74" i="2" s="1"/>
  <c r="AD74" i="2"/>
  <c r="K74" i="2" s="1"/>
  <c r="W98" i="2"/>
  <c r="D98" i="2" s="1"/>
  <c r="W78" i="2"/>
  <c r="D78" i="2" s="1"/>
  <c r="Z102" i="2"/>
  <c r="G102" i="2" s="1"/>
  <c r="AD100" i="2"/>
  <c r="K100" i="2" s="1"/>
  <c r="AD99" i="2"/>
  <c r="K99" i="2" s="1"/>
  <c r="Z98" i="2"/>
  <c r="G98" i="2" s="1"/>
  <c r="AI90" i="2"/>
  <c r="P90" i="2" s="1"/>
  <c r="AM88" i="2"/>
  <c r="T88" i="2" s="1"/>
  <c r="AI87" i="2"/>
  <c r="P87" i="2" s="1"/>
  <c r="AI86" i="2"/>
  <c r="P86" i="2" s="1"/>
  <c r="AA78" i="2"/>
  <c r="H78" i="2" s="1"/>
  <c r="AA76" i="2"/>
  <c r="H76" i="2" s="1"/>
  <c r="AA75" i="2"/>
  <c r="H75" i="2" s="1"/>
  <c r="AC59" i="2"/>
  <c r="J59" i="2" s="1"/>
  <c r="AC58" i="2"/>
  <c r="J58" i="2" s="1"/>
  <c r="AI49" i="2"/>
  <c r="P49" i="2" s="1"/>
  <c r="X47" i="2"/>
  <c r="E47" i="2" s="1"/>
  <c r="X46" i="2"/>
  <c r="E46" i="2" s="1"/>
  <c r="AL35" i="2"/>
  <c r="S35" i="2" s="1"/>
  <c r="AH34" i="2"/>
  <c r="O34" i="2" s="1"/>
  <c r="AA22" i="2"/>
  <c r="H22" i="2" s="1"/>
  <c r="Y6" i="2"/>
  <c r="F6" i="2" s="1"/>
  <c r="Z48" i="2"/>
  <c r="G48" i="2" s="1"/>
  <c r="AD44" i="2"/>
  <c r="K44" i="2" s="1"/>
  <c r="AH44" i="2"/>
  <c r="O44" i="2" s="1"/>
  <c r="Y20" i="2"/>
  <c r="F20" i="2" s="1"/>
  <c r="AC20" i="2"/>
  <c r="J20" i="2" s="1"/>
  <c r="W77" i="2"/>
  <c r="D77" i="2" s="1"/>
  <c r="Y102" i="2"/>
  <c r="F102" i="2" s="1"/>
  <c r="AC99" i="2"/>
  <c r="J99" i="2" s="1"/>
  <c r="Y98" i="2"/>
  <c r="F98" i="2" s="1"/>
  <c r="AH90" i="2"/>
  <c r="O90" i="2" s="1"/>
  <c r="AL88" i="2"/>
  <c r="S88" i="2" s="1"/>
  <c r="AH86" i="2"/>
  <c r="O86" i="2" s="1"/>
  <c r="AL74" i="2"/>
  <c r="S74" i="2" s="1"/>
  <c r="AE49" i="2"/>
  <c r="L49" i="2" s="1"/>
  <c r="AF23" i="2"/>
  <c r="M23" i="2" s="1"/>
  <c r="X6" i="2"/>
  <c r="E6" i="2" s="1"/>
  <c r="Z37" i="2"/>
  <c r="G37" i="2" s="1"/>
  <c r="AC37" i="2"/>
  <c r="J37" i="2" s="1"/>
  <c r="N37" i="2"/>
  <c r="AK37" i="2"/>
  <c r="R37" i="2" s="1"/>
  <c r="AD102" i="2"/>
  <c r="K102" i="2" s="1"/>
  <c r="AF89" i="2"/>
  <c r="M89" i="2" s="1"/>
  <c r="AE59" i="2"/>
  <c r="L59" i="2" s="1"/>
  <c r="AF59" i="2"/>
  <c r="M59" i="2" s="1"/>
  <c r="AH59" i="2"/>
  <c r="O59" i="2" s="1"/>
  <c r="AE35" i="2"/>
  <c r="L35" i="2" s="1"/>
  <c r="AF35" i="2"/>
  <c r="M35" i="2" s="1"/>
  <c r="AH35" i="2"/>
  <c r="O35" i="2" s="1"/>
  <c r="N35" i="2"/>
  <c r="AF100" i="2"/>
  <c r="M100" i="2" s="1"/>
  <c r="W100" i="2"/>
  <c r="D100" i="2" s="1"/>
  <c r="AI100" i="2"/>
  <c r="P100" i="2" s="1"/>
  <c r="AH100" i="2"/>
  <c r="O100" i="2" s="1"/>
  <c r="AE76" i="2"/>
  <c r="L76" i="2" s="1"/>
  <c r="AF76" i="2"/>
  <c r="M76" i="2" s="1"/>
  <c r="AH76" i="2"/>
  <c r="O76" i="2" s="1"/>
  <c r="AB102" i="2"/>
  <c r="I102" i="2" s="1"/>
  <c r="AJ100" i="2"/>
  <c r="Q100" i="2" s="1"/>
  <c r="X35" i="2"/>
  <c r="E35" i="2" s="1"/>
  <c r="AI23" i="2"/>
  <c r="P23" i="2" s="1"/>
  <c r="AA6" i="2"/>
  <c r="H6" i="2" s="1"/>
  <c r="W35" i="2"/>
  <c r="D35" i="2" s="1"/>
  <c r="AC46" i="2"/>
  <c r="J46" i="2" s="1"/>
  <c r="AD46" i="2"/>
  <c r="K46" i="2" s="1"/>
  <c r="AF46" i="2"/>
  <c r="M46" i="2" s="1"/>
  <c r="W46" i="2"/>
  <c r="D46" i="2" s="1"/>
  <c r="AE46" i="2"/>
  <c r="L46" i="2" s="1"/>
  <c r="Z22" i="2"/>
  <c r="G22" i="2" s="1"/>
  <c r="AC22" i="2"/>
  <c r="J22" i="2" s="1"/>
  <c r="AF22" i="2"/>
  <c r="M22" i="2" s="1"/>
  <c r="AD22" i="2"/>
  <c r="K22" i="2" s="1"/>
  <c r="AE22" i="2"/>
  <c r="L22" i="2" s="1"/>
  <c r="W22" i="2"/>
  <c r="D22" i="2" s="1"/>
  <c r="X87" i="2"/>
  <c r="E87" i="2" s="1"/>
  <c r="AJ87" i="2"/>
  <c r="Q87" i="2" s="1"/>
  <c r="AM87" i="2"/>
  <c r="T87" i="2" s="1"/>
  <c r="Y87" i="2"/>
  <c r="F87" i="2" s="1"/>
  <c r="AK87" i="2"/>
  <c r="R87" i="2" s="1"/>
  <c r="AA87" i="2"/>
  <c r="H87" i="2" s="1"/>
  <c r="Z87" i="2"/>
  <c r="G87" i="2" s="1"/>
  <c r="AL87" i="2"/>
  <c r="S87" i="2" s="1"/>
  <c r="AC47" i="2"/>
  <c r="J47" i="2" s="1"/>
  <c r="Y46" i="2"/>
  <c r="F46" i="2" s="1"/>
  <c r="AM35" i="2"/>
  <c r="T35" i="2" s="1"/>
  <c r="AM34" i="2"/>
  <c r="T34" i="2" s="1"/>
  <c r="AH23" i="2"/>
  <c r="O23" i="2" s="1"/>
  <c r="Z6" i="2"/>
  <c r="G6" i="2" s="1"/>
  <c r="Z45" i="2"/>
  <c r="G45" i="2" s="1"/>
  <c r="Y45" i="2"/>
  <c r="F45" i="2" s="1"/>
  <c r="W76" i="2"/>
  <c r="D76" i="2" s="1"/>
  <c r="AM102" i="2"/>
  <c r="T102" i="2" s="1"/>
  <c r="X102" i="2"/>
  <c r="E102" i="2" s="1"/>
  <c r="AB100" i="2"/>
  <c r="I100" i="2" s="1"/>
  <c r="X98" i="2"/>
  <c r="E98" i="2" s="1"/>
  <c r="N87" i="2"/>
  <c r="Y76" i="2"/>
  <c r="F76" i="2" s="1"/>
  <c r="AK74" i="2"/>
  <c r="R74" i="2" s="1"/>
  <c r="AA49" i="2"/>
  <c r="H49" i="2" s="1"/>
  <c r="AL46" i="2"/>
  <c r="S46" i="2" s="1"/>
  <c r="AF34" i="2"/>
  <c r="M34" i="2" s="1"/>
  <c r="AE23" i="2"/>
  <c r="L23" i="2" s="1"/>
  <c r="X22" i="2"/>
  <c r="E22" i="2" s="1"/>
  <c r="AA7" i="2"/>
  <c r="H7" i="2" s="1"/>
  <c r="AH5" i="2"/>
  <c r="O5" i="2" s="1"/>
  <c r="W75" i="2"/>
  <c r="D75" i="2" s="1"/>
  <c r="AF90" i="2"/>
  <c r="M90" i="2" s="1"/>
  <c r="AJ88" i="2"/>
  <c r="Q88" i="2" s="1"/>
  <c r="AF87" i="2"/>
  <c r="M87" i="2" s="1"/>
  <c r="AF86" i="2"/>
  <c r="M86" i="2" s="1"/>
  <c r="AH48" i="2"/>
  <c r="O48" i="2" s="1"/>
  <c r="AK46" i="2"/>
  <c r="R46" i="2" s="1"/>
  <c r="AC45" i="2"/>
  <c r="J45" i="2" s="1"/>
  <c r="AI35" i="2"/>
  <c r="P35" i="2" s="1"/>
  <c r="AE34" i="2"/>
  <c r="L34" i="2" s="1"/>
  <c r="AM6" i="2"/>
  <c r="T6" i="2" s="1"/>
  <c r="W90" i="2"/>
  <c r="D90" i="2" s="1"/>
  <c r="W74" i="2"/>
  <c r="D74" i="2" s="1"/>
  <c r="W47" i="2"/>
  <c r="D47" i="2" s="1"/>
  <c r="AL102" i="2"/>
  <c r="S102" i="2" s="1"/>
  <c r="Z100" i="2"/>
  <c r="G100" i="2" s="1"/>
  <c r="AH97" i="2"/>
  <c r="O97" i="2" s="1"/>
  <c r="AE88" i="2"/>
  <c r="L88" i="2" s="1"/>
  <c r="AA86" i="2"/>
  <c r="H86" i="2" s="1"/>
  <c r="AM76" i="2"/>
  <c r="T76" i="2" s="1"/>
  <c r="AD35" i="2"/>
  <c r="K35" i="2" s="1"/>
  <c r="AD34" i="2"/>
  <c r="K34" i="2" s="1"/>
  <c r="AL6" i="2"/>
  <c r="S6" i="2" s="1"/>
  <c r="AF5" i="2"/>
  <c r="M5" i="2" s="1"/>
  <c r="W88" i="2"/>
  <c r="D88" i="2" s="1"/>
  <c r="AK102" i="2"/>
  <c r="R102" i="2" s="1"/>
  <c r="Y101" i="2"/>
  <c r="F101" i="2" s="1"/>
  <c r="Y100" i="2"/>
  <c r="F100" i="2" s="1"/>
  <c r="AK98" i="2"/>
  <c r="R98" i="2" s="1"/>
  <c r="AD97" i="2"/>
  <c r="K97" i="2" s="1"/>
  <c r="V96" i="2"/>
  <c r="AD90" i="2"/>
  <c r="K90" i="2" s="1"/>
  <c r="AD87" i="2"/>
  <c r="K87" i="2" s="1"/>
  <c r="Z86" i="2"/>
  <c r="G86" i="2" s="1"/>
  <c r="AH78" i="2"/>
  <c r="O78" i="2" s="1"/>
  <c r="AL76" i="2"/>
  <c r="S76" i="2" s="1"/>
  <c r="AH74" i="2"/>
  <c r="O74" i="2" s="1"/>
  <c r="AD60" i="2"/>
  <c r="K60" i="2" s="1"/>
  <c r="X59" i="2"/>
  <c r="E59" i="2" s="1"/>
  <c r="AI46" i="2"/>
  <c r="P46" i="2" s="1"/>
  <c r="AC35" i="2"/>
  <c r="J35" i="2" s="1"/>
  <c r="AI25" i="2"/>
  <c r="P25" i="2" s="1"/>
  <c r="AM22" i="2"/>
  <c r="T22" i="2" s="1"/>
  <c r="AB21" i="2"/>
  <c r="I21" i="2" s="1"/>
  <c r="AE78" i="2"/>
  <c r="L78" i="2" s="1"/>
  <c r="AE6" i="2"/>
  <c r="L6" i="2" s="1"/>
  <c r="AH6" i="2"/>
  <c r="O6" i="2" s="1"/>
  <c r="AF6" i="2"/>
  <c r="M6" i="2" s="1"/>
  <c r="AI6" i="2"/>
  <c r="P6" i="2" s="1"/>
  <c r="N6" i="2"/>
  <c r="Z77" i="2"/>
  <c r="G77" i="2" s="1"/>
  <c r="AK77" i="2"/>
  <c r="R77" i="2" s="1"/>
  <c r="AC102" i="2"/>
  <c r="J102" i="2" s="1"/>
  <c r="AD78" i="2"/>
  <c r="K78" i="2" s="1"/>
  <c r="AH36" i="2"/>
  <c r="O36" i="2" s="1"/>
  <c r="AI5" i="2"/>
  <c r="P5" i="2" s="1"/>
  <c r="Z5" i="2"/>
  <c r="G5" i="2" s="1"/>
  <c r="X5" i="2"/>
  <c r="E5" i="2" s="1"/>
  <c r="AJ5" i="2"/>
  <c r="Q5" i="2" s="1"/>
  <c r="AL5" i="2"/>
  <c r="S5" i="2" s="1"/>
  <c r="AA5" i="2"/>
  <c r="H5" i="2" s="1"/>
  <c r="Y5" i="2"/>
  <c r="F5" i="2" s="1"/>
  <c r="AK5" i="2"/>
  <c r="R5" i="2" s="1"/>
  <c r="AM5" i="2"/>
  <c r="T5" i="2" s="1"/>
  <c r="Y47" i="2"/>
  <c r="F47" i="2" s="1"/>
  <c r="AK47" i="2"/>
  <c r="R47" i="2" s="1"/>
  <c r="Z47" i="2"/>
  <c r="G47" i="2" s="1"/>
  <c r="AL47" i="2"/>
  <c r="S47" i="2" s="1"/>
  <c r="AA47" i="2"/>
  <c r="H47" i="2" s="1"/>
  <c r="AM47" i="2"/>
  <c r="T47" i="2" s="1"/>
  <c r="AB47" i="2"/>
  <c r="I47" i="2" s="1"/>
  <c r="Y23" i="2"/>
  <c r="F23" i="2" s="1"/>
  <c r="AK23" i="2"/>
  <c r="R23" i="2" s="1"/>
  <c r="W23" i="2"/>
  <c r="D23" i="2" s="1"/>
  <c r="Z23" i="2"/>
  <c r="G23" i="2" s="1"/>
  <c r="AL23" i="2"/>
  <c r="S23" i="2" s="1"/>
  <c r="AC23" i="2"/>
  <c r="J23" i="2" s="1"/>
  <c r="AA23" i="2"/>
  <c r="H23" i="2" s="1"/>
  <c r="AM23" i="2"/>
  <c r="T23" i="2" s="1"/>
  <c r="AB23" i="2"/>
  <c r="I23" i="2" s="1"/>
  <c r="AF88" i="2"/>
  <c r="M88" i="2" s="1"/>
  <c r="AI88" i="2"/>
  <c r="P88" i="2" s="1"/>
  <c r="AH88" i="2"/>
  <c r="O88" i="2" s="1"/>
  <c r="AB89" i="2"/>
  <c r="I89" i="2" s="1"/>
  <c r="Y88" i="2"/>
  <c r="F88" i="2" s="1"/>
  <c r="AC78" i="2"/>
  <c r="J78" i="2" s="1"/>
  <c r="AI58" i="2"/>
  <c r="P58" i="2" s="1"/>
  <c r="X58" i="2"/>
  <c r="E58" i="2" s="1"/>
  <c r="AJ58" i="2"/>
  <c r="Q58" i="2" s="1"/>
  <c r="AL58" i="2"/>
  <c r="S58" i="2" s="1"/>
  <c r="Y58" i="2"/>
  <c r="F58" i="2" s="1"/>
  <c r="AK58" i="2"/>
  <c r="R58" i="2" s="1"/>
  <c r="Z58" i="2"/>
  <c r="G58" i="2" s="1"/>
  <c r="AI34" i="2"/>
  <c r="P34" i="2" s="1"/>
  <c r="X34" i="2"/>
  <c r="E34" i="2" s="1"/>
  <c r="AJ34" i="2"/>
  <c r="Q34" i="2" s="1"/>
  <c r="Z34" i="2"/>
  <c r="G34" i="2" s="1"/>
  <c r="AL34" i="2"/>
  <c r="S34" i="2" s="1"/>
  <c r="Y34" i="2"/>
  <c r="F34" i="2" s="1"/>
  <c r="AK34" i="2"/>
  <c r="R34" i="2" s="1"/>
  <c r="X99" i="2"/>
  <c r="E99" i="2" s="1"/>
  <c r="AJ99" i="2"/>
  <c r="Q99" i="2" s="1"/>
  <c r="W99" i="2"/>
  <c r="D99" i="2" s="1"/>
  <c r="Y99" i="2"/>
  <c r="F99" i="2" s="1"/>
  <c r="AK99" i="2"/>
  <c r="R99" i="2" s="1"/>
  <c r="AA99" i="2"/>
  <c r="H99" i="2" s="1"/>
  <c r="AM99" i="2"/>
  <c r="T99" i="2" s="1"/>
  <c r="Z99" i="2"/>
  <c r="G99" i="2" s="1"/>
  <c r="AL99" i="2"/>
  <c r="S99" i="2" s="1"/>
  <c r="AI75" i="2"/>
  <c r="P75" i="2" s="1"/>
  <c r="X75" i="2"/>
  <c r="E75" i="2" s="1"/>
  <c r="AJ75" i="2"/>
  <c r="Q75" i="2" s="1"/>
  <c r="Z75" i="2"/>
  <c r="G75" i="2" s="1"/>
  <c r="Y75" i="2"/>
  <c r="F75" i="2" s="1"/>
  <c r="AK75" i="2"/>
  <c r="R75" i="2" s="1"/>
  <c r="AL75" i="2"/>
  <c r="S75" i="2" s="1"/>
  <c r="AB78" i="2"/>
  <c r="I78" i="2" s="1"/>
  <c r="AD59" i="2"/>
  <c r="K59" i="2" s="1"/>
  <c r="AD58" i="2"/>
  <c r="K58" i="2" s="1"/>
  <c r="X57" i="2"/>
  <c r="E57" i="2" s="1"/>
  <c r="AM57" i="2"/>
  <c r="T57" i="2" s="1"/>
  <c r="N90" i="2"/>
  <c r="AK88" i="2"/>
  <c r="R88" i="2" s="1"/>
  <c r="N86" i="2"/>
  <c r="AA59" i="2"/>
  <c r="H59" i="2" s="1"/>
  <c r="AA58" i="2"/>
  <c r="H58" i="2" s="1"/>
  <c r="AJ35" i="2"/>
  <c r="Q35" i="2" s="1"/>
  <c r="AC101" i="2"/>
  <c r="J101" i="2" s="1"/>
  <c r="AA100" i="2"/>
  <c r="H100" i="2" s="1"/>
  <c r="AM98" i="2"/>
  <c r="T98" i="2" s="1"/>
  <c r="Y77" i="2"/>
  <c r="F77" i="2" s="1"/>
  <c r="X76" i="2"/>
  <c r="E76" i="2" s="1"/>
  <c r="AJ74" i="2"/>
  <c r="Q74" i="2" s="1"/>
  <c r="Y61" i="2"/>
  <c r="F61" i="2" s="1"/>
  <c r="Z59" i="2"/>
  <c r="G59" i="2" s="1"/>
  <c r="AI57" i="2"/>
  <c r="P57" i="2" s="1"/>
  <c r="AJ21" i="2"/>
  <c r="Q21" i="2" s="1"/>
  <c r="AB101" i="2"/>
  <c r="I101" i="2" s="1"/>
  <c r="AL98" i="2"/>
  <c r="S98" i="2" s="1"/>
  <c r="AE90" i="2"/>
  <c r="L90" i="2" s="1"/>
  <c r="AE87" i="2"/>
  <c r="L87" i="2" s="1"/>
  <c r="AM78" i="2"/>
  <c r="T78" i="2" s="1"/>
  <c r="AM75" i="2"/>
  <c r="T75" i="2" s="1"/>
  <c r="AI74" i="2"/>
  <c r="P74" i="2" s="1"/>
  <c r="Y59" i="2"/>
  <c r="F59" i="2" s="1"/>
  <c r="AE57" i="2"/>
  <c r="L57" i="2" s="1"/>
  <c r="AJ47" i="2"/>
  <c r="Q47" i="2" s="1"/>
  <c r="AJ46" i="2"/>
  <c r="Q46" i="2" s="1"/>
  <c r="AM25" i="2"/>
  <c r="T25" i="2" s="1"/>
  <c r="X23" i="2"/>
  <c r="E23" i="2" s="1"/>
  <c r="AF21" i="2"/>
  <c r="M21" i="2" s="1"/>
  <c r="W87" i="2"/>
  <c r="D87" i="2" s="1"/>
  <c r="AJ102" i="2"/>
  <c r="Q102" i="2" s="1"/>
  <c r="X101" i="2"/>
  <c r="E101" i="2" s="1"/>
  <c r="X100" i="2"/>
  <c r="E100" i="2" s="1"/>
  <c r="AJ98" i="2"/>
  <c r="Q98" i="2" s="1"/>
  <c r="Z97" i="2"/>
  <c r="G97" i="2" s="1"/>
  <c r="AC90" i="2"/>
  <c r="J90" i="2" s="1"/>
  <c r="AC88" i="2"/>
  <c r="J88" i="2" s="1"/>
  <c r="AC87" i="2"/>
  <c r="J87" i="2" s="1"/>
  <c r="Y86" i="2"/>
  <c r="F86" i="2" s="1"/>
  <c r="N78" i="2"/>
  <c r="AK76" i="2"/>
  <c r="R76" i="2" s="1"/>
  <c r="N74" i="2"/>
  <c r="AM59" i="2"/>
  <c r="T59" i="2" s="1"/>
  <c r="AM58" i="2"/>
  <c r="T58" i="2" s="1"/>
  <c r="AH47" i="2"/>
  <c r="O47" i="2" s="1"/>
  <c r="AH46" i="2"/>
  <c r="O46" i="2" s="1"/>
  <c r="AB35" i="2"/>
  <c r="I35" i="2" s="1"/>
  <c r="AB34" i="2"/>
  <c r="I34" i="2" s="1"/>
  <c r="AE25" i="2"/>
  <c r="L25" i="2" s="1"/>
  <c r="AL22" i="2"/>
  <c r="S22" i="2" s="1"/>
  <c r="AJ6" i="2"/>
  <c r="Q6" i="2" s="1"/>
  <c r="AD5" i="2"/>
  <c r="K5" i="2" s="1"/>
  <c r="AH42" i="2"/>
  <c r="O42" i="2" s="1"/>
  <c r="AB30" i="2"/>
  <c r="I30" i="2" s="1"/>
  <c r="W83" i="2"/>
  <c r="D83" i="2" s="1"/>
  <c r="AD95" i="2"/>
  <c r="K95" i="2" s="1"/>
  <c r="AH94" i="2"/>
  <c r="O94" i="2" s="1"/>
  <c r="AD83" i="2"/>
  <c r="K83" i="2" s="1"/>
  <c r="AH82" i="2"/>
  <c r="O82" i="2" s="1"/>
  <c r="AC71" i="2"/>
  <c r="J71" i="2" s="1"/>
  <c r="AM54" i="2"/>
  <c r="T54" i="2" s="1"/>
  <c r="AA54" i="2"/>
  <c r="H54" i="2" s="1"/>
  <c r="AE41" i="2"/>
  <c r="L41" i="2" s="1"/>
  <c r="AM30" i="2"/>
  <c r="T30" i="2" s="1"/>
  <c r="AA30" i="2"/>
  <c r="H30" i="2" s="1"/>
  <c r="AF18" i="2"/>
  <c r="M18" i="2" s="1"/>
  <c r="Z17" i="2"/>
  <c r="G17" i="2" s="1"/>
  <c r="AC12" i="2"/>
  <c r="J12" i="2" s="1"/>
  <c r="W95" i="2"/>
  <c r="D95" i="2" s="1"/>
  <c r="W71" i="2"/>
  <c r="D71" i="2" s="1"/>
  <c r="AE95" i="2"/>
  <c r="L95" i="2" s="1"/>
  <c r="AE83" i="2"/>
  <c r="L83" i="2" s="1"/>
  <c r="W66" i="2"/>
  <c r="D66" i="2" s="1"/>
  <c r="W42" i="2"/>
  <c r="D42" i="2" s="1"/>
  <c r="AC95" i="2"/>
  <c r="J95" i="2" s="1"/>
  <c r="AC83" i="2"/>
  <c r="J83" i="2" s="1"/>
  <c r="AB71" i="2"/>
  <c r="I71" i="2" s="1"/>
  <c r="AL54" i="2"/>
  <c r="S54" i="2" s="1"/>
  <c r="Z54" i="2"/>
  <c r="G54" i="2" s="1"/>
  <c r="AF42" i="2"/>
  <c r="M42" i="2" s="1"/>
  <c r="AA41" i="2"/>
  <c r="H41" i="2" s="1"/>
  <c r="AL30" i="2"/>
  <c r="S30" i="2" s="1"/>
  <c r="Z30" i="2"/>
  <c r="G30" i="2" s="1"/>
  <c r="AE18" i="2"/>
  <c r="L18" i="2" s="1"/>
  <c r="AD71" i="2"/>
  <c r="K71" i="2" s="1"/>
  <c r="AB54" i="2"/>
  <c r="I54" i="2" s="1"/>
  <c r="W41" i="2"/>
  <c r="D41" i="2" s="1"/>
  <c r="W18" i="2"/>
  <c r="D18" i="2" s="1"/>
  <c r="AM71" i="2"/>
  <c r="T71" i="2" s="1"/>
  <c r="AK54" i="2"/>
  <c r="R54" i="2" s="1"/>
  <c r="AK30" i="2"/>
  <c r="R30" i="2" s="1"/>
  <c r="AH11" i="2"/>
  <c r="O11" i="2" s="1"/>
  <c r="AK61" i="2"/>
  <c r="R61" i="2" s="1"/>
  <c r="N61" i="2"/>
  <c r="AC61" i="2"/>
  <c r="J61" i="2" s="1"/>
  <c r="AL11" i="2"/>
  <c r="S11" i="2" s="1"/>
  <c r="AM7" i="2"/>
  <c r="T7" i="2" s="1"/>
  <c r="AI7" i="2"/>
  <c r="P7" i="2" s="1"/>
  <c r="AE7" i="2"/>
  <c r="L7" i="2" s="1"/>
  <c r="AJ70" i="2"/>
  <c r="Q70" i="2" s="1"/>
  <c r="AF70" i="2"/>
  <c r="M70" i="2" s="1"/>
  <c r="AB70" i="2"/>
  <c r="I70" i="2" s="1"/>
  <c r="X70" i="2"/>
  <c r="E70" i="2" s="1"/>
  <c r="AM70" i="2"/>
  <c r="T70" i="2" s="1"/>
  <c r="AI70" i="2"/>
  <c r="P70" i="2" s="1"/>
  <c r="AE70" i="2"/>
  <c r="L70" i="2" s="1"/>
  <c r="AA70" i="2"/>
  <c r="H70" i="2" s="1"/>
  <c r="W70" i="2"/>
  <c r="D70" i="2" s="1"/>
  <c r="AL70" i="2"/>
  <c r="S70" i="2" s="1"/>
  <c r="AH70" i="2"/>
  <c r="O70" i="2" s="1"/>
  <c r="AD70" i="2"/>
  <c r="K70" i="2" s="1"/>
  <c r="AK69" i="2"/>
  <c r="R69" i="2" s="1"/>
  <c r="AM65" i="2"/>
  <c r="T65" i="2" s="1"/>
  <c r="AC69" i="2"/>
  <c r="J69" i="2" s="1"/>
  <c r="AI65" i="2"/>
  <c r="P65" i="2" s="1"/>
  <c r="AE65" i="2"/>
  <c r="L65" i="2" s="1"/>
  <c r="W93" i="2"/>
  <c r="D93" i="2" s="1"/>
  <c r="W89" i="2"/>
  <c r="D89" i="2" s="1"/>
  <c r="W85" i="2"/>
  <c r="D85" i="2" s="1"/>
  <c r="AM101" i="2"/>
  <c r="T101" i="2" s="1"/>
  <c r="AI101" i="2"/>
  <c r="P101" i="2" s="1"/>
  <c r="AE101" i="2"/>
  <c r="L101" i="2" s="1"/>
  <c r="AA101" i="2"/>
  <c r="H101" i="2" s="1"/>
  <c r="AK97" i="2"/>
  <c r="R97" i="2" s="1"/>
  <c r="AC97" i="2"/>
  <c r="J97" i="2" s="1"/>
  <c r="Y97" i="2"/>
  <c r="F97" i="2" s="1"/>
  <c r="AL93" i="2"/>
  <c r="S93" i="2" s="1"/>
  <c r="AH93" i="2"/>
  <c r="O93" i="2" s="1"/>
  <c r="AD93" i="2"/>
  <c r="K93" i="2" s="1"/>
  <c r="Z93" i="2"/>
  <c r="G93" i="2" s="1"/>
  <c r="AM89" i="2"/>
  <c r="T89" i="2" s="1"/>
  <c r="AI89" i="2"/>
  <c r="P89" i="2" s="1"/>
  <c r="AE89" i="2"/>
  <c r="L89" i="2" s="1"/>
  <c r="AA89" i="2"/>
  <c r="H89" i="2" s="1"/>
  <c r="AM85" i="2"/>
  <c r="T85" i="2" s="1"/>
  <c r="AI85" i="2"/>
  <c r="P85" i="2" s="1"/>
  <c r="AE85" i="2"/>
  <c r="L85" i="2" s="1"/>
  <c r="AA85" i="2"/>
  <c r="H85" i="2" s="1"/>
  <c r="AK81" i="2"/>
  <c r="R81" i="2" s="1"/>
  <c r="N81" i="2"/>
  <c r="AC81" i="2"/>
  <c r="J81" i="2" s="1"/>
  <c r="Z81" i="2"/>
  <c r="G81" i="2" s="1"/>
  <c r="AJ77" i="2"/>
  <c r="Q77" i="2" s="1"/>
  <c r="AF77" i="2"/>
  <c r="M77" i="2" s="1"/>
  <c r="AB77" i="2"/>
  <c r="I77" i="2" s="1"/>
  <c r="X77" i="2"/>
  <c r="E77" i="2" s="1"/>
  <c r="AK73" i="2"/>
  <c r="R73" i="2" s="1"/>
  <c r="AC73" i="2"/>
  <c r="J73" i="2" s="1"/>
  <c r="W97" i="2"/>
  <c r="D97" i="2" s="1"/>
  <c r="AL101" i="2"/>
  <c r="S101" i="2" s="1"/>
  <c r="AH101" i="2"/>
  <c r="O101" i="2" s="1"/>
  <c r="AD101" i="2"/>
  <c r="K101" i="2" s="1"/>
  <c r="AJ97" i="2"/>
  <c r="Q97" i="2" s="1"/>
  <c r="AF97" i="2"/>
  <c r="M97" i="2" s="1"/>
  <c r="AB97" i="2"/>
  <c r="I97" i="2" s="1"/>
  <c r="X97" i="2"/>
  <c r="E97" i="2" s="1"/>
  <c r="AK93" i="2"/>
  <c r="R93" i="2" s="1"/>
  <c r="N93" i="2"/>
  <c r="AC93" i="2"/>
  <c r="J93" i="2" s="1"/>
  <c r="Y93" i="2"/>
  <c r="F93" i="2" s="1"/>
  <c r="AL89" i="2"/>
  <c r="S89" i="2" s="1"/>
  <c r="AH89" i="2"/>
  <c r="O89" i="2" s="1"/>
  <c r="AD89" i="2"/>
  <c r="K89" i="2" s="1"/>
  <c r="Z89" i="2"/>
  <c r="G89" i="2" s="1"/>
  <c r="AL85" i="2"/>
  <c r="S85" i="2" s="1"/>
  <c r="AH85" i="2"/>
  <c r="O85" i="2" s="1"/>
  <c r="AD85" i="2"/>
  <c r="K85" i="2" s="1"/>
  <c r="Z85" i="2"/>
  <c r="G85" i="2" s="1"/>
  <c r="AJ81" i="2"/>
  <c r="Q81" i="2" s="1"/>
  <c r="AF81" i="2"/>
  <c r="M81" i="2" s="1"/>
  <c r="AB81" i="2"/>
  <c r="I81" i="2" s="1"/>
  <c r="Y81" i="2"/>
  <c r="F81" i="2" s="1"/>
  <c r="AM77" i="2"/>
  <c r="T77" i="2" s="1"/>
  <c r="AI77" i="2"/>
  <c r="P77" i="2" s="1"/>
  <c r="AE77" i="2"/>
  <c r="L77" i="2" s="1"/>
  <c r="AA77" i="2"/>
  <c r="H77" i="2" s="1"/>
  <c r="AJ73" i="2"/>
  <c r="Q73" i="2" s="1"/>
  <c r="AF73" i="2"/>
  <c r="M73" i="2" s="1"/>
  <c r="AB73" i="2"/>
  <c r="I73" i="2" s="1"/>
  <c r="Y73" i="2"/>
  <c r="F73" i="2" s="1"/>
  <c r="AM97" i="2"/>
  <c r="T97" i="2" s="1"/>
  <c r="AI97" i="2"/>
  <c r="P97" i="2" s="1"/>
  <c r="AE97" i="2"/>
  <c r="L97" i="2" s="1"/>
  <c r="AJ93" i="2"/>
  <c r="Q93" i="2" s="1"/>
  <c r="AF93" i="2"/>
  <c r="M93" i="2" s="1"/>
  <c r="AB93" i="2"/>
  <c r="I93" i="2" s="1"/>
  <c r="AK89" i="2"/>
  <c r="R89" i="2" s="1"/>
  <c r="AC89" i="2"/>
  <c r="J89" i="2" s="1"/>
  <c r="AK85" i="2"/>
  <c r="R85" i="2" s="1"/>
  <c r="AC85" i="2"/>
  <c r="J85" i="2" s="1"/>
  <c r="AM81" i="2"/>
  <c r="T81" i="2" s="1"/>
  <c r="AI81" i="2"/>
  <c r="P81" i="2" s="1"/>
  <c r="AE81" i="2"/>
  <c r="L81" i="2" s="1"/>
  <c r="AA81" i="2"/>
  <c r="H81" i="2" s="1"/>
  <c r="AL77" i="2"/>
  <c r="S77" i="2" s="1"/>
  <c r="AH77" i="2"/>
  <c r="O77" i="2" s="1"/>
  <c r="AD77" i="2"/>
  <c r="K77" i="2" s="1"/>
  <c r="AM73" i="2"/>
  <c r="T73" i="2" s="1"/>
  <c r="AI73" i="2"/>
  <c r="P73" i="2" s="1"/>
  <c r="AE73" i="2"/>
  <c r="L73" i="2" s="1"/>
  <c r="AA73" i="2"/>
  <c r="H73" i="2" s="1"/>
  <c r="W69" i="2"/>
  <c r="D69" i="2" s="1"/>
  <c r="Y69" i="2"/>
  <c r="F69" i="2" s="1"/>
  <c r="AM66" i="2"/>
  <c r="T66" i="2" s="1"/>
  <c r="AI66" i="2"/>
  <c r="P66" i="2" s="1"/>
  <c r="AE66" i="2"/>
  <c r="L66" i="2" s="1"/>
  <c r="AA66" i="2"/>
  <c r="H66" i="2" s="1"/>
  <c r="AL66" i="2"/>
  <c r="S66" i="2" s="1"/>
  <c r="AH66" i="2"/>
  <c r="O66" i="2" s="1"/>
  <c r="AD66" i="2"/>
  <c r="K66" i="2" s="1"/>
  <c r="Z66" i="2"/>
  <c r="G66" i="2" s="1"/>
  <c r="AK66" i="2"/>
  <c r="R66" i="2" s="1"/>
  <c r="AC66" i="2"/>
  <c r="J66" i="2" s="1"/>
  <c r="W61" i="2"/>
  <c r="D61" i="2" s="1"/>
  <c r="W45" i="2"/>
  <c r="D45" i="2" s="1"/>
  <c r="W33" i="2"/>
  <c r="D33" i="2" s="1"/>
  <c r="W17" i="2"/>
  <c r="D17" i="2" s="1"/>
  <c r="AJ69" i="2"/>
  <c r="Q69" i="2" s="1"/>
  <c r="AF69" i="2"/>
  <c r="M69" i="2" s="1"/>
  <c r="AB69" i="2"/>
  <c r="I69" i="2" s="1"/>
  <c r="X69" i="2"/>
  <c r="E69" i="2" s="1"/>
  <c r="AL65" i="2"/>
  <c r="S65" i="2" s="1"/>
  <c r="AH65" i="2"/>
  <c r="O65" i="2" s="1"/>
  <c r="AD65" i="2"/>
  <c r="K65" i="2" s="1"/>
  <c r="Z65" i="2"/>
  <c r="G65" i="2" s="1"/>
  <c r="AJ61" i="2"/>
  <c r="Q61" i="2" s="1"/>
  <c r="AF61" i="2"/>
  <c r="M61" i="2" s="1"/>
  <c r="AB61" i="2"/>
  <c r="I61" i="2" s="1"/>
  <c r="X61" i="2"/>
  <c r="E61" i="2" s="1"/>
  <c r="AL57" i="2"/>
  <c r="S57" i="2" s="1"/>
  <c r="AH57" i="2"/>
  <c r="O57" i="2" s="1"/>
  <c r="AD57" i="2"/>
  <c r="K57" i="2" s="1"/>
  <c r="Z57" i="2"/>
  <c r="G57" i="2" s="1"/>
  <c r="AJ53" i="2"/>
  <c r="Q53" i="2" s="1"/>
  <c r="AF53" i="2"/>
  <c r="M53" i="2" s="1"/>
  <c r="AB53" i="2"/>
  <c r="I53" i="2" s="1"/>
  <c r="X53" i="2"/>
  <c r="E53" i="2" s="1"/>
  <c r="AL49" i="2"/>
  <c r="S49" i="2" s="1"/>
  <c r="AH49" i="2"/>
  <c r="O49" i="2" s="1"/>
  <c r="AD49" i="2"/>
  <c r="K49" i="2" s="1"/>
  <c r="Z49" i="2"/>
  <c r="G49" i="2" s="1"/>
  <c r="AJ45" i="2"/>
  <c r="Q45" i="2" s="1"/>
  <c r="AF45" i="2"/>
  <c r="M45" i="2" s="1"/>
  <c r="AB45" i="2"/>
  <c r="I45" i="2" s="1"/>
  <c r="X45" i="2"/>
  <c r="E45" i="2" s="1"/>
  <c r="AL41" i="2"/>
  <c r="S41" i="2" s="1"/>
  <c r="AH41" i="2"/>
  <c r="O41" i="2" s="1"/>
  <c r="AD41" i="2"/>
  <c r="K41" i="2" s="1"/>
  <c r="Z41" i="2"/>
  <c r="G41" i="2" s="1"/>
  <c r="AJ37" i="2"/>
  <c r="Q37" i="2" s="1"/>
  <c r="AF37" i="2"/>
  <c r="M37" i="2" s="1"/>
  <c r="AB37" i="2"/>
  <c r="I37" i="2" s="1"/>
  <c r="X37" i="2"/>
  <c r="E37" i="2" s="1"/>
  <c r="AL33" i="2"/>
  <c r="S33" i="2" s="1"/>
  <c r="AH33" i="2"/>
  <c r="O33" i="2" s="1"/>
  <c r="AD33" i="2"/>
  <c r="K33" i="2" s="1"/>
  <c r="Z33" i="2"/>
  <c r="G33" i="2" s="1"/>
  <c r="AJ29" i="2"/>
  <c r="Q29" i="2" s="1"/>
  <c r="AF29" i="2"/>
  <c r="M29" i="2" s="1"/>
  <c r="AB29" i="2"/>
  <c r="I29" i="2" s="1"/>
  <c r="X29" i="2"/>
  <c r="E29" i="2" s="1"/>
  <c r="AL25" i="2"/>
  <c r="S25" i="2" s="1"/>
  <c r="AH25" i="2"/>
  <c r="O25" i="2" s="1"/>
  <c r="AD25" i="2"/>
  <c r="K25" i="2" s="1"/>
  <c r="Z25" i="2"/>
  <c r="G25" i="2" s="1"/>
  <c r="AM21" i="2"/>
  <c r="T21" i="2" s="1"/>
  <c r="AI21" i="2"/>
  <c r="P21" i="2" s="1"/>
  <c r="AE21" i="2"/>
  <c r="L21" i="2" s="1"/>
  <c r="AA21" i="2"/>
  <c r="H21" i="2" s="1"/>
  <c r="AK17" i="2"/>
  <c r="R17" i="2" s="1"/>
  <c r="AC17" i="2"/>
  <c r="J17" i="2" s="1"/>
  <c r="Y17" i="2"/>
  <c r="F17" i="2" s="1"/>
  <c r="W49" i="2"/>
  <c r="D49" i="2" s="1"/>
  <c r="W21" i="2"/>
  <c r="D21" i="2" s="1"/>
  <c r="AM69" i="2"/>
  <c r="T69" i="2" s="1"/>
  <c r="AI69" i="2"/>
  <c r="P69" i="2" s="1"/>
  <c r="AE69" i="2"/>
  <c r="L69" i="2" s="1"/>
  <c r="AA69" i="2"/>
  <c r="H69" i="2" s="1"/>
  <c r="AK65" i="2"/>
  <c r="R65" i="2" s="1"/>
  <c r="AC65" i="2"/>
  <c r="J65" i="2" s="1"/>
  <c r="Y65" i="2"/>
  <c r="F65" i="2" s="1"/>
  <c r="AM61" i="2"/>
  <c r="T61" i="2" s="1"/>
  <c r="AI61" i="2"/>
  <c r="P61" i="2" s="1"/>
  <c r="AE61" i="2"/>
  <c r="L61" i="2" s="1"/>
  <c r="AA61" i="2"/>
  <c r="H61" i="2" s="1"/>
  <c r="AK57" i="2"/>
  <c r="R57" i="2" s="1"/>
  <c r="N57" i="2"/>
  <c r="AC57" i="2"/>
  <c r="J57" i="2" s="1"/>
  <c r="Y57" i="2"/>
  <c r="F57" i="2" s="1"/>
  <c r="AM53" i="2"/>
  <c r="T53" i="2" s="1"/>
  <c r="AI53" i="2"/>
  <c r="P53" i="2" s="1"/>
  <c r="AE53" i="2"/>
  <c r="L53" i="2" s="1"/>
  <c r="AA53" i="2"/>
  <c r="H53" i="2" s="1"/>
  <c r="AK49" i="2"/>
  <c r="R49" i="2" s="1"/>
  <c r="AC49" i="2"/>
  <c r="J49" i="2" s="1"/>
  <c r="Y49" i="2"/>
  <c r="F49" i="2" s="1"/>
  <c r="AM45" i="2"/>
  <c r="T45" i="2" s="1"/>
  <c r="AI45" i="2"/>
  <c r="P45" i="2" s="1"/>
  <c r="AE45" i="2"/>
  <c r="L45" i="2" s="1"/>
  <c r="AA45" i="2"/>
  <c r="H45" i="2" s="1"/>
  <c r="AK41" i="2"/>
  <c r="R41" i="2" s="1"/>
  <c r="AC41" i="2"/>
  <c r="J41" i="2" s="1"/>
  <c r="Y41" i="2"/>
  <c r="F41" i="2" s="1"/>
  <c r="AM37" i="2"/>
  <c r="T37" i="2" s="1"/>
  <c r="AI37" i="2"/>
  <c r="P37" i="2" s="1"/>
  <c r="AE37" i="2"/>
  <c r="L37" i="2" s="1"/>
  <c r="AA37" i="2"/>
  <c r="H37" i="2" s="1"/>
  <c r="AK33" i="2"/>
  <c r="R33" i="2" s="1"/>
  <c r="AC33" i="2"/>
  <c r="J33" i="2" s="1"/>
  <c r="Y33" i="2"/>
  <c r="F33" i="2" s="1"/>
  <c r="AM29" i="2"/>
  <c r="T29" i="2" s="1"/>
  <c r="AI29" i="2"/>
  <c r="P29" i="2" s="1"/>
  <c r="AE29" i="2"/>
  <c r="L29" i="2" s="1"/>
  <c r="AA29" i="2"/>
  <c r="H29" i="2" s="1"/>
  <c r="AK25" i="2"/>
  <c r="R25" i="2" s="1"/>
  <c r="AC25" i="2"/>
  <c r="J25" i="2" s="1"/>
  <c r="Y25" i="2"/>
  <c r="F25" i="2" s="1"/>
  <c r="AL21" i="2"/>
  <c r="S21" i="2" s="1"/>
  <c r="AH21" i="2"/>
  <c r="O21" i="2" s="1"/>
  <c r="AD21" i="2"/>
  <c r="K21" i="2" s="1"/>
  <c r="Z21" i="2"/>
  <c r="G21" i="2" s="1"/>
  <c r="AJ17" i="2"/>
  <c r="Q17" i="2" s="1"/>
  <c r="AF17" i="2"/>
  <c r="M17" i="2" s="1"/>
  <c r="AB17" i="2"/>
  <c r="I17" i="2" s="1"/>
  <c r="X17" i="2"/>
  <c r="E17" i="2" s="1"/>
  <c r="W65" i="2"/>
  <c r="D65" i="2" s="1"/>
  <c r="W53" i="2"/>
  <c r="D53" i="2" s="1"/>
  <c r="W37" i="2"/>
  <c r="D37" i="2" s="1"/>
  <c r="W25" i="2"/>
  <c r="D25" i="2" s="1"/>
  <c r="AL69" i="2"/>
  <c r="S69" i="2" s="1"/>
  <c r="AH69" i="2"/>
  <c r="O69" i="2" s="1"/>
  <c r="AD69" i="2"/>
  <c r="K69" i="2" s="1"/>
  <c r="AJ65" i="2"/>
  <c r="Q65" i="2" s="1"/>
  <c r="AF65" i="2"/>
  <c r="M65" i="2" s="1"/>
  <c r="AB65" i="2"/>
  <c r="I65" i="2" s="1"/>
  <c r="AL61" i="2"/>
  <c r="S61" i="2" s="1"/>
  <c r="AH61" i="2"/>
  <c r="O61" i="2" s="1"/>
  <c r="AD61" i="2"/>
  <c r="K61" i="2" s="1"/>
  <c r="AJ57" i="2"/>
  <c r="Q57" i="2" s="1"/>
  <c r="AF57" i="2"/>
  <c r="M57" i="2" s="1"/>
  <c r="AB57" i="2"/>
  <c r="AL53" i="2"/>
  <c r="S53" i="2" s="1"/>
  <c r="AH53" i="2"/>
  <c r="O53" i="2" s="1"/>
  <c r="AD53" i="2"/>
  <c r="K53" i="2" s="1"/>
  <c r="AJ49" i="2"/>
  <c r="Q49" i="2" s="1"/>
  <c r="AF49" i="2"/>
  <c r="M49" i="2" s="1"/>
  <c r="AB49" i="2"/>
  <c r="I49" i="2" s="1"/>
  <c r="AL45" i="2"/>
  <c r="S45" i="2" s="1"/>
  <c r="AH45" i="2"/>
  <c r="O45" i="2" s="1"/>
  <c r="AD45" i="2"/>
  <c r="K45" i="2" s="1"/>
  <c r="AJ41" i="2"/>
  <c r="Q41" i="2" s="1"/>
  <c r="AF41" i="2"/>
  <c r="M41" i="2" s="1"/>
  <c r="AB41" i="2"/>
  <c r="I41" i="2" s="1"/>
  <c r="AL37" i="2"/>
  <c r="S37" i="2" s="1"/>
  <c r="AH37" i="2"/>
  <c r="O37" i="2" s="1"/>
  <c r="AD37" i="2"/>
  <c r="K37" i="2" s="1"/>
  <c r="AJ33" i="2"/>
  <c r="Q33" i="2" s="1"/>
  <c r="AF33" i="2"/>
  <c r="M33" i="2" s="1"/>
  <c r="AB33" i="2"/>
  <c r="I33" i="2" s="1"/>
  <c r="AL29" i="2"/>
  <c r="S29" i="2" s="1"/>
  <c r="AH29" i="2"/>
  <c r="O29" i="2" s="1"/>
  <c r="AD29" i="2"/>
  <c r="K29" i="2" s="1"/>
  <c r="AJ25" i="2"/>
  <c r="Q25" i="2" s="1"/>
  <c r="AF25" i="2"/>
  <c r="M25" i="2" s="1"/>
  <c r="AB25" i="2"/>
  <c r="I25" i="2" s="1"/>
  <c r="AK21" i="2"/>
  <c r="R21" i="2" s="1"/>
  <c r="N21" i="2"/>
  <c r="AC21" i="2"/>
  <c r="J21" i="2" s="1"/>
  <c r="AM17" i="2"/>
  <c r="T17" i="2" s="1"/>
  <c r="AI17" i="2"/>
  <c r="P17" i="2" s="1"/>
  <c r="AE17" i="2"/>
  <c r="L17" i="2" s="1"/>
  <c r="AK11" i="2"/>
  <c r="R11" i="2" s="1"/>
  <c r="AC11" i="2"/>
  <c r="J11" i="2" s="1"/>
  <c r="Z11" i="2"/>
  <c r="G11" i="2" s="1"/>
  <c r="AL7" i="2"/>
  <c r="S7" i="2" s="1"/>
  <c r="AH7" i="2"/>
  <c r="O7" i="2" s="1"/>
  <c r="AD7" i="2"/>
  <c r="K7" i="2" s="1"/>
  <c r="Z7" i="2"/>
  <c r="G7" i="2" s="1"/>
  <c r="W7" i="2"/>
  <c r="D7" i="2" s="1"/>
  <c r="AJ11" i="2"/>
  <c r="Q11" i="2" s="1"/>
  <c r="AF11" i="2"/>
  <c r="M11" i="2" s="1"/>
  <c r="AB11" i="2"/>
  <c r="I11" i="2" s="1"/>
  <c r="Y11" i="2"/>
  <c r="F11" i="2" s="1"/>
  <c r="AK7" i="2"/>
  <c r="R7" i="2" s="1"/>
  <c r="AC7" i="2"/>
  <c r="J7" i="2" s="1"/>
  <c r="Y7" i="2"/>
  <c r="F7" i="2" s="1"/>
  <c r="AM11" i="2"/>
  <c r="T11" i="2" s="1"/>
  <c r="AI11" i="2"/>
  <c r="P11" i="2" s="1"/>
  <c r="AE11" i="2"/>
  <c r="L11" i="2" s="1"/>
  <c r="W11" i="2"/>
  <c r="D11" i="2" s="1"/>
  <c r="AJ7" i="2"/>
  <c r="Q7" i="2" s="1"/>
  <c r="AF7" i="2"/>
  <c r="M7" i="2" s="1"/>
  <c r="AB7" i="2"/>
  <c r="I7" i="2" s="1"/>
  <c r="AC13" i="2"/>
  <c r="J13" i="2" s="1"/>
  <c r="AK13" i="2"/>
  <c r="R13" i="2" s="1"/>
  <c r="Y13" i="2"/>
  <c r="F13" i="2" s="1"/>
  <c r="AJ13" i="2"/>
  <c r="Q13" i="2" s="1"/>
  <c r="AF13" i="2"/>
  <c r="M13" i="2" s="1"/>
  <c r="AB13" i="2"/>
  <c r="I13" i="2" s="1"/>
  <c r="X13" i="2"/>
  <c r="E13" i="2" s="1"/>
  <c r="AM13" i="2"/>
  <c r="T13" i="2" s="1"/>
  <c r="AI13" i="2"/>
  <c r="P13" i="2" s="1"/>
  <c r="AE13" i="2"/>
  <c r="L13" i="2" s="1"/>
  <c r="AA13" i="2"/>
  <c r="H13" i="2" s="1"/>
  <c r="AL13" i="2"/>
  <c r="S13" i="2" s="1"/>
  <c r="AH13" i="2"/>
  <c r="O13" i="2" s="1"/>
  <c r="AD13" i="2"/>
  <c r="K13" i="2" s="1"/>
  <c r="AA64" i="2"/>
  <c r="H64" i="2" s="1"/>
  <c r="AE64" i="2"/>
  <c r="L64" i="2" s="1"/>
  <c r="AI64" i="2"/>
  <c r="P64" i="2" s="1"/>
  <c r="AM64" i="2"/>
  <c r="T64" i="2" s="1"/>
  <c r="W64" i="2"/>
  <c r="D64" i="2" s="1"/>
  <c r="X64" i="2"/>
  <c r="E64" i="2" s="1"/>
  <c r="AB64" i="2"/>
  <c r="I64" i="2" s="1"/>
  <c r="AF64" i="2"/>
  <c r="M64" i="2" s="1"/>
  <c r="AJ64" i="2"/>
  <c r="Q64" i="2" s="1"/>
  <c r="Y64" i="2"/>
  <c r="F64" i="2" s="1"/>
  <c r="AC64" i="2"/>
  <c r="J64" i="2" s="1"/>
  <c r="N64" i="2"/>
  <c r="AK64" i="2"/>
  <c r="R64" i="2" s="1"/>
  <c r="AA60" i="2"/>
  <c r="H60" i="2" s="1"/>
  <c r="AE60" i="2"/>
  <c r="L60" i="2" s="1"/>
  <c r="AI60" i="2"/>
  <c r="P60" i="2" s="1"/>
  <c r="AM60" i="2"/>
  <c r="T60" i="2" s="1"/>
  <c r="W60" i="2"/>
  <c r="D60" i="2" s="1"/>
  <c r="X60" i="2"/>
  <c r="E60" i="2" s="1"/>
  <c r="AB60" i="2"/>
  <c r="I60" i="2" s="1"/>
  <c r="AF60" i="2"/>
  <c r="M60" i="2" s="1"/>
  <c r="AJ60" i="2"/>
  <c r="Q60" i="2" s="1"/>
  <c r="Y60" i="2"/>
  <c r="F60" i="2" s="1"/>
  <c r="AC60" i="2"/>
  <c r="J60" i="2" s="1"/>
  <c r="AK60" i="2"/>
  <c r="R60" i="2" s="1"/>
  <c r="AA56" i="2"/>
  <c r="H56" i="2" s="1"/>
  <c r="AE56" i="2"/>
  <c r="L56" i="2" s="1"/>
  <c r="AI56" i="2"/>
  <c r="P56" i="2" s="1"/>
  <c r="AM56" i="2"/>
  <c r="T56" i="2" s="1"/>
  <c r="W56" i="2"/>
  <c r="D56" i="2" s="1"/>
  <c r="X56" i="2"/>
  <c r="E56" i="2" s="1"/>
  <c r="AB56" i="2"/>
  <c r="I56" i="2" s="1"/>
  <c r="AF56" i="2"/>
  <c r="M56" i="2" s="1"/>
  <c r="AJ56" i="2"/>
  <c r="Q56" i="2" s="1"/>
  <c r="Y56" i="2"/>
  <c r="F56" i="2" s="1"/>
  <c r="AC56" i="2"/>
  <c r="J56" i="2" s="1"/>
  <c r="N56" i="2"/>
  <c r="AK56" i="2"/>
  <c r="R56" i="2" s="1"/>
  <c r="AA52" i="2"/>
  <c r="H52" i="2" s="1"/>
  <c r="AE52" i="2"/>
  <c r="L52" i="2" s="1"/>
  <c r="AI52" i="2"/>
  <c r="P52" i="2" s="1"/>
  <c r="AM52" i="2"/>
  <c r="T52" i="2" s="1"/>
  <c r="W52" i="2"/>
  <c r="D52" i="2" s="1"/>
  <c r="X52" i="2"/>
  <c r="E52" i="2" s="1"/>
  <c r="AB52" i="2"/>
  <c r="I52" i="2" s="1"/>
  <c r="AF52" i="2"/>
  <c r="M52" i="2" s="1"/>
  <c r="AJ52" i="2"/>
  <c r="Q52" i="2" s="1"/>
  <c r="Y52" i="2"/>
  <c r="F52" i="2" s="1"/>
  <c r="AC52" i="2"/>
  <c r="J52" i="2" s="1"/>
  <c r="N52" i="2"/>
  <c r="AK52" i="2"/>
  <c r="R52" i="2" s="1"/>
  <c r="AA44" i="2"/>
  <c r="H44" i="2" s="1"/>
  <c r="AE44" i="2"/>
  <c r="L44" i="2" s="1"/>
  <c r="AI44" i="2"/>
  <c r="P44" i="2" s="1"/>
  <c r="AM44" i="2"/>
  <c r="T44" i="2" s="1"/>
  <c r="W44" i="2"/>
  <c r="D44" i="2" s="1"/>
  <c r="X44" i="2"/>
  <c r="E44" i="2" s="1"/>
  <c r="AB44" i="2"/>
  <c r="I44" i="2" s="1"/>
  <c r="AF44" i="2"/>
  <c r="M44" i="2" s="1"/>
  <c r="AJ44" i="2"/>
  <c r="Q44" i="2" s="1"/>
  <c r="Y44" i="2"/>
  <c r="F44" i="2" s="1"/>
  <c r="AC44" i="2"/>
  <c r="J44" i="2" s="1"/>
  <c r="N44" i="2"/>
  <c r="AK44" i="2"/>
  <c r="R44" i="2" s="1"/>
  <c r="AA40" i="2"/>
  <c r="H40" i="2" s="1"/>
  <c r="AE40" i="2"/>
  <c r="L40" i="2" s="1"/>
  <c r="AI40" i="2"/>
  <c r="P40" i="2" s="1"/>
  <c r="AM40" i="2"/>
  <c r="T40" i="2" s="1"/>
  <c r="W40" i="2"/>
  <c r="D40" i="2" s="1"/>
  <c r="X40" i="2"/>
  <c r="E40" i="2" s="1"/>
  <c r="AB40" i="2"/>
  <c r="I40" i="2" s="1"/>
  <c r="AF40" i="2"/>
  <c r="M40" i="2" s="1"/>
  <c r="AJ40" i="2"/>
  <c r="Q40" i="2" s="1"/>
  <c r="Y40" i="2"/>
  <c r="F40" i="2" s="1"/>
  <c r="AC40" i="2"/>
  <c r="J40" i="2" s="1"/>
  <c r="N40" i="2"/>
  <c r="AK40" i="2"/>
  <c r="R40" i="2" s="1"/>
  <c r="AA36" i="2"/>
  <c r="H36" i="2" s="1"/>
  <c r="AE36" i="2"/>
  <c r="L36" i="2" s="1"/>
  <c r="AI36" i="2"/>
  <c r="P36" i="2" s="1"/>
  <c r="AM36" i="2"/>
  <c r="T36" i="2" s="1"/>
  <c r="W36" i="2"/>
  <c r="D36" i="2" s="1"/>
  <c r="X36" i="2"/>
  <c r="E36" i="2" s="1"/>
  <c r="AB36" i="2"/>
  <c r="I36" i="2" s="1"/>
  <c r="AF36" i="2"/>
  <c r="M36" i="2" s="1"/>
  <c r="AJ36" i="2"/>
  <c r="Q36" i="2" s="1"/>
  <c r="Y36" i="2"/>
  <c r="F36" i="2" s="1"/>
  <c r="AC36" i="2"/>
  <c r="J36" i="2" s="1"/>
  <c r="AK36" i="2"/>
  <c r="R36" i="2" s="1"/>
  <c r="AA32" i="2"/>
  <c r="H32" i="2" s="1"/>
  <c r="AE32" i="2"/>
  <c r="L32" i="2" s="1"/>
  <c r="AI32" i="2"/>
  <c r="P32" i="2" s="1"/>
  <c r="AM32" i="2"/>
  <c r="T32" i="2" s="1"/>
  <c r="W32" i="2"/>
  <c r="D32" i="2" s="1"/>
  <c r="X32" i="2"/>
  <c r="E32" i="2" s="1"/>
  <c r="AB32" i="2"/>
  <c r="I32" i="2" s="1"/>
  <c r="AF32" i="2"/>
  <c r="M32" i="2" s="1"/>
  <c r="AJ32" i="2"/>
  <c r="Q32" i="2" s="1"/>
  <c r="Y32" i="2"/>
  <c r="F32" i="2" s="1"/>
  <c r="AC32" i="2"/>
  <c r="J32" i="2" s="1"/>
  <c r="N32" i="2"/>
  <c r="AK32" i="2"/>
  <c r="R32" i="2" s="1"/>
  <c r="AA28" i="2"/>
  <c r="H28" i="2" s="1"/>
  <c r="AE28" i="2"/>
  <c r="L28" i="2" s="1"/>
  <c r="AI28" i="2"/>
  <c r="P28" i="2" s="1"/>
  <c r="AM28" i="2"/>
  <c r="T28" i="2" s="1"/>
  <c r="W28" i="2"/>
  <c r="D28" i="2" s="1"/>
  <c r="X28" i="2"/>
  <c r="E28" i="2" s="1"/>
  <c r="AB28" i="2"/>
  <c r="I28" i="2" s="1"/>
  <c r="AF28" i="2"/>
  <c r="M28" i="2" s="1"/>
  <c r="AJ28" i="2"/>
  <c r="Q28" i="2" s="1"/>
  <c r="Y28" i="2"/>
  <c r="F28" i="2" s="1"/>
  <c r="AC28" i="2"/>
  <c r="J28" i="2" s="1"/>
  <c r="N28" i="2"/>
  <c r="AK28" i="2"/>
  <c r="R28" i="2" s="1"/>
  <c r="Z24" i="2"/>
  <c r="G24" i="2" s="1"/>
  <c r="AE24" i="2"/>
  <c r="L24" i="2" s="1"/>
  <c r="AI24" i="2"/>
  <c r="P24" i="2" s="1"/>
  <c r="AM24" i="2"/>
  <c r="T24" i="2" s="1"/>
  <c r="W24" i="2"/>
  <c r="D24" i="2" s="1"/>
  <c r="X24" i="2"/>
  <c r="E24" i="2" s="1"/>
  <c r="AB24" i="2"/>
  <c r="I24" i="2" s="1"/>
  <c r="AF24" i="2"/>
  <c r="M24" i="2" s="1"/>
  <c r="AJ24" i="2"/>
  <c r="Q24" i="2" s="1"/>
  <c r="Y24" i="2"/>
  <c r="F24" i="2" s="1"/>
  <c r="AC24" i="2"/>
  <c r="J24" i="2" s="1"/>
  <c r="AK24" i="2"/>
  <c r="R24" i="2" s="1"/>
  <c r="Z20" i="2"/>
  <c r="G20" i="2" s="1"/>
  <c r="AD20" i="2"/>
  <c r="K20" i="2" s="1"/>
  <c r="AH20" i="2"/>
  <c r="O20" i="2" s="1"/>
  <c r="AL20" i="2"/>
  <c r="S20" i="2" s="1"/>
  <c r="W20" i="2"/>
  <c r="D20" i="2" s="1"/>
  <c r="AA20" i="2"/>
  <c r="H20" i="2" s="1"/>
  <c r="AE20" i="2"/>
  <c r="L20" i="2" s="1"/>
  <c r="AI20" i="2"/>
  <c r="P20" i="2" s="1"/>
  <c r="AM20" i="2"/>
  <c r="T20" i="2" s="1"/>
  <c r="X20" i="2"/>
  <c r="E20" i="2" s="1"/>
  <c r="AB20" i="2"/>
  <c r="I20" i="2" s="1"/>
  <c r="AF20" i="2"/>
  <c r="M20" i="2" s="1"/>
  <c r="AJ20" i="2"/>
  <c r="Q20" i="2" s="1"/>
  <c r="Z16" i="2"/>
  <c r="G16" i="2" s="1"/>
  <c r="AD16" i="2"/>
  <c r="K16" i="2" s="1"/>
  <c r="AH16" i="2"/>
  <c r="O16" i="2" s="1"/>
  <c r="AL16" i="2"/>
  <c r="S16" i="2" s="1"/>
  <c r="AA16" i="2"/>
  <c r="H16" i="2" s="1"/>
  <c r="AE16" i="2"/>
  <c r="L16" i="2" s="1"/>
  <c r="AI16" i="2"/>
  <c r="P16" i="2" s="1"/>
  <c r="AM16" i="2"/>
  <c r="T16" i="2" s="1"/>
  <c r="X16" i="2"/>
  <c r="E16" i="2" s="1"/>
  <c r="AB16" i="2"/>
  <c r="I16" i="2" s="1"/>
  <c r="AF16" i="2"/>
  <c r="M16" i="2" s="1"/>
  <c r="AJ16" i="2"/>
  <c r="Q16" i="2" s="1"/>
  <c r="Z12" i="2"/>
  <c r="G12" i="2" s="1"/>
  <c r="AD12" i="2"/>
  <c r="K12" i="2" s="1"/>
  <c r="AH12" i="2"/>
  <c r="O12" i="2" s="1"/>
  <c r="AL12" i="2"/>
  <c r="S12" i="2" s="1"/>
  <c r="W12" i="2"/>
  <c r="D12" i="2" s="1"/>
  <c r="AA12" i="2"/>
  <c r="H12" i="2" s="1"/>
  <c r="AE12" i="2"/>
  <c r="L12" i="2" s="1"/>
  <c r="AI12" i="2"/>
  <c r="P12" i="2" s="1"/>
  <c r="AM12" i="2"/>
  <c r="T12" i="2" s="1"/>
  <c r="X12" i="2"/>
  <c r="E12" i="2" s="1"/>
  <c r="AB12" i="2"/>
  <c r="I12" i="2" s="1"/>
  <c r="AF12" i="2"/>
  <c r="M12" i="2" s="1"/>
  <c r="AJ12" i="2"/>
  <c r="Q12" i="2" s="1"/>
  <c r="Z64" i="2"/>
  <c r="G64" i="2" s="1"/>
  <c r="Z60" i="2"/>
  <c r="G60" i="2" s="1"/>
  <c r="Z56" i="2"/>
  <c r="G56" i="2" s="1"/>
  <c r="Z52" i="2"/>
  <c r="G52" i="2" s="1"/>
  <c r="Z44" i="2"/>
  <c r="G44" i="2" s="1"/>
  <c r="Z40" i="2"/>
  <c r="G40" i="2" s="1"/>
  <c r="Z36" i="2"/>
  <c r="G36" i="2" s="1"/>
  <c r="Z32" i="2"/>
  <c r="G32" i="2" s="1"/>
  <c r="Z28" i="2"/>
  <c r="G28" i="2" s="1"/>
  <c r="AA24" i="2"/>
  <c r="H24" i="2" s="1"/>
  <c r="AK20" i="2"/>
  <c r="R20" i="2" s="1"/>
  <c r="AK16" i="2"/>
  <c r="R16" i="2" s="1"/>
  <c r="AK12" i="2"/>
  <c r="R12" i="2" s="1"/>
  <c r="AA68" i="2"/>
  <c r="H68" i="2" s="1"/>
  <c r="AE68" i="2"/>
  <c r="L68" i="2" s="1"/>
  <c r="AI68" i="2"/>
  <c r="P68" i="2" s="1"/>
  <c r="AM68" i="2"/>
  <c r="T68" i="2" s="1"/>
  <c r="W68" i="2"/>
  <c r="D68" i="2" s="1"/>
  <c r="X68" i="2"/>
  <c r="E68" i="2" s="1"/>
  <c r="AB68" i="2"/>
  <c r="I68" i="2" s="1"/>
  <c r="AF68" i="2"/>
  <c r="M68" i="2" s="1"/>
  <c r="AJ68" i="2"/>
  <c r="Q68" i="2" s="1"/>
  <c r="Y68" i="2"/>
  <c r="F68" i="2" s="1"/>
  <c r="AC68" i="2"/>
  <c r="J68" i="2" s="1"/>
  <c r="AK68" i="2"/>
  <c r="R68" i="2" s="1"/>
  <c r="AA48" i="2"/>
  <c r="H48" i="2" s="1"/>
  <c r="AE48" i="2"/>
  <c r="L48" i="2" s="1"/>
  <c r="AI48" i="2"/>
  <c r="P48" i="2" s="1"/>
  <c r="AM48" i="2"/>
  <c r="T48" i="2" s="1"/>
  <c r="W48" i="2"/>
  <c r="D48" i="2" s="1"/>
  <c r="X48" i="2"/>
  <c r="E48" i="2" s="1"/>
  <c r="AB48" i="2"/>
  <c r="I48" i="2" s="1"/>
  <c r="AF48" i="2"/>
  <c r="M48" i="2" s="1"/>
  <c r="AJ48" i="2"/>
  <c r="Q48" i="2" s="1"/>
  <c r="Y48" i="2"/>
  <c r="F48" i="2" s="1"/>
  <c r="AC48" i="2"/>
  <c r="J48" i="2" s="1"/>
  <c r="AK48" i="2"/>
  <c r="R48" i="2" s="1"/>
  <c r="AL68" i="2"/>
  <c r="S68" i="2" s="1"/>
  <c r="AL64" i="2"/>
  <c r="S64" i="2" s="1"/>
  <c r="AL60" i="2"/>
  <c r="S60" i="2" s="1"/>
  <c r="AL56" i="2"/>
  <c r="S56" i="2" s="1"/>
  <c r="AL52" i="2"/>
  <c r="S52" i="2" s="1"/>
  <c r="AL48" i="2"/>
  <c r="S48" i="2" s="1"/>
  <c r="AL44" i="2"/>
  <c r="S44" i="2" s="1"/>
  <c r="AL40" i="2"/>
  <c r="S40" i="2" s="1"/>
  <c r="AL36" i="2"/>
  <c r="S36" i="2" s="1"/>
  <c r="AL32" i="2"/>
  <c r="S32" i="2" s="1"/>
  <c r="AL28" i="2"/>
  <c r="S28" i="2" s="1"/>
  <c r="AL24" i="2"/>
  <c r="S24" i="2" s="1"/>
  <c r="N20" i="2"/>
  <c r="N16" i="2"/>
  <c r="N12" i="2"/>
  <c r="W16" i="2"/>
  <c r="D16" i="2" s="1"/>
  <c r="AK8" i="2"/>
  <c r="R8" i="2" s="1"/>
  <c r="AC8" i="2"/>
  <c r="J8" i="2" s="1"/>
  <c r="Y8" i="2"/>
  <c r="F8" i="2" s="1"/>
  <c r="AJ8" i="2"/>
  <c r="Q8" i="2" s="1"/>
  <c r="AF8" i="2"/>
  <c r="M8" i="2" s="1"/>
  <c r="AB8" i="2"/>
  <c r="I8" i="2" s="1"/>
  <c r="X8" i="2"/>
  <c r="E8" i="2" s="1"/>
  <c r="W8" i="2"/>
  <c r="D8" i="2" s="1"/>
  <c r="AM8" i="2"/>
  <c r="T8" i="2" s="1"/>
  <c r="AI8" i="2"/>
  <c r="P8" i="2" s="1"/>
  <c r="AE8" i="2"/>
  <c r="L8" i="2" s="1"/>
  <c r="L5" i="2"/>
  <c r="K17" i="2"/>
  <c r="J55" i="17"/>
  <c r="U96" i="2"/>
  <c r="M1" i="2"/>
  <c r="S55" i="17"/>
  <c r="I38" i="2"/>
  <c r="I85" i="2"/>
  <c r="I99" i="2"/>
  <c r="I94" i="2"/>
  <c r="V94" i="2" s="1"/>
  <c r="I82" i="2"/>
  <c r="P55" i="17"/>
  <c r="U55" i="2"/>
  <c r="AN72" i="2"/>
  <c r="U72" i="2"/>
  <c r="AN84" i="2"/>
  <c r="I84" i="2"/>
  <c r="H84" i="17" s="1"/>
  <c r="I43" i="2"/>
  <c r="I42" i="2"/>
  <c r="I15" i="2"/>
  <c r="I79" i="2"/>
  <c r="I66" i="2"/>
  <c r="I31" i="2"/>
  <c r="G72" i="17" l="1"/>
  <c r="O72" i="17"/>
  <c r="T72" i="17"/>
  <c r="S72" i="17"/>
  <c r="R72" i="17"/>
  <c r="V72" i="2"/>
  <c r="U92" i="17"/>
  <c r="R9" i="17"/>
  <c r="O39" i="17"/>
  <c r="V72" i="17"/>
  <c r="M72" i="17"/>
  <c r="E72" i="17"/>
  <c r="Q72" i="17"/>
  <c r="P72" i="17"/>
  <c r="F72" i="17"/>
  <c r="P96" i="17"/>
  <c r="T67" i="17"/>
  <c r="Q10" i="17"/>
  <c r="T39" i="17"/>
  <c r="R67" i="17"/>
  <c r="V51" i="2"/>
  <c r="V38" i="2"/>
  <c r="AN9" i="2"/>
  <c r="AO9" i="2" s="1"/>
  <c r="N14" i="17"/>
  <c r="N72" i="17"/>
  <c r="H51" i="17"/>
  <c r="Q51" i="17"/>
  <c r="R14" i="17"/>
  <c r="D96" i="17"/>
  <c r="D10" i="17"/>
  <c r="O67" i="17"/>
  <c r="G50" i="17"/>
  <c r="N94" i="2"/>
  <c r="O94" i="17" s="1"/>
  <c r="U26" i="2"/>
  <c r="V39" i="17"/>
  <c r="S14" i="17"/>
  <c r="J51" i="17"/>
  <c r="D9" i="17"/>
  <c r="I9" i="17"/>
  <c r="F10" i="17"/>
  <c r="S96" i="17"/>
  <c r="AN50" i="2"/>
  <c r="AP50" i="2" s="1"/>
  <c r="N9" i="17"/>
  <c r="H19" i="17"/>
  <c r="N51" i="17"/>
  <c r="J72" i="17"/>
  <c r="H9" i="17"/>
  <c r="G96" i="17"/>
  <c r="T55" i="17"/>
  <c r="T96" i="17"/>
  <c r="V39" i="2"/>
  <c r="S9" i="17"/>
  <c r="S39" i="17"/>
  <c r="G9" i="17"/>
  <c r="J96" i="17"/>
  <c r="E19" i="17"/>
  <c r="T9" i="17"/>
  <c r="O55" i="17"/>
  <c r="V26" i="2"/>
  <c r="P39" i="17"/>
  <c r="V27" i="2"/>
  <c r="H26" i="17"/>
  <c r="O14" i="17"/>
  <c r="T14" i="17"/>
  <c r="I51" i="17"/>
  <c r="U96" i="17"/>
  <c r="M96" i="17"/>
  <c r="V80" i="2"/>
  <c r="U72" i="17"/>
  <c r="Q9" i="17"/>
  <c r="F96" i="17"/>
  <c r="V14" i="17"/>
  <c r="D72" i="17"/>
  <c r="N19" i="17"/>
  <c r="I96" i="17"/>
  <c r="H72" i="17"/>
  <c r="I19" i="17"/>
  <c r="AN15" i="2"/>
  <c r="AP15" i="2" s="1"/>
  <c r="F55" i="17"/>
  <c r="H96" i="17"/>
  <c r="T91" i="17"/>
  <c r="M14" i="17"/>
  <c r="U39" i="2"/>
  <c r="I10" i="17"/>
  <c r="M10" i="17"/>
  <c r="P9" i="17"/>
  <c r="P51" i="17"/>
  <c r="Q39" i="17"/>
  <c r="H14" i="17"/>
  <c r="AN14" i="2"/>
  <c r="AO14" i="2" s="1"/>
  <c r="S67" i="17"/>
  <c r="M67" i="17"/>
  <c r="D19" i="17"/>
  <c r="M51" i="17"/>
  <c r="F51" i="17"/>
  <c r="V14" i="2"/>
  <c r="AN38" i="2"/>
  <c r="AO38" i="2" s="1"/>
  <c r="J19" i="17"/>
  <c r="G55" i="17"/>
  <c r="D51" i="17"/>
  <c r="O9" i="17"/>
  <c r="D67" i="17"/>
  <c r="G51" i="17"/>
  <c r="D39" i="17"/>
  <c r="U14" i="2"/>
  <c r="O19" i="17"/>
  <c r="Q19" i="17"/>
  <c r="AN55" i="2"/>
  <c r="AP55" i="2" s="1"/>
  <c r="R51" i="17"/>
  <c r="F67" i="17"/>
  <c r="G39" i="17"/>
  <c r="U39" i="17"/>
  <c r="AN51" i="2"/>
  <c r="AO51" i="2" s="1"/>
  <c r="U9" i="17"/>
  <c r="U10" i="17"/>
  <c r="G67" i="17"/>
  <c r="V10" i="2"/>
  <c r="U19" i="17"/>
  <c r="U51" i="2"/>
  <c r="E14" i="17"/>
  <c r="U9" i="2"/>
  <c r="N55" i="17"/>
  <c r="U67" i="2"/>
  <c r="R96" i="17"/>
  <c r="U51" i="17"/>
  <c r="V67" i="17"/>
  <c r="P14" i="17"/>
  <c r="J9" i="17"/>
  <c r="G14" i="17"/>
  <c r="J10" i="17"/>
  <c r="T10" i="17"/>
  <c r="D14" i="17"/>
  <c r="N67" i="17"/>
  <c r="V9" i="2"/>
  <c r="E9" i="17"/>
  <c r="J14" i="17"/>
  <c r="AN96" i="2"/>
  <c r="AP96" i="2" s="1"/>
  <c r="V67" i="2"/>
  <c r="S10" i="17"/>
  <c r="V55" i="2"/>
  <c r="R55" i="17"/>
  <c r="AN67" i="2"/>
  <c r="AP67" i="2" s="1"/>
  <c r="V10" i="17"/>
  <c r="H67" i="17"/>
  <c r="AN91" i="2"/>
  <c r="AO91" i="2" s="1"/>
  <c r="V19" i="17"/>
  <c r="T51" i="17"/>
  <c r="AN62" i="2"/>
  <c r="AO62" i="2" s="1"/>
  <c r="R39" i="17"/>
  <c r="O51" i="17"/>
  <c r="J67" i="17"/>
  <c r="F39" i="17"/>
  <c r="AN43" i="2"/>
  <c r="AO43" i="2" s="1"/>
  <c r="F14" i="17"/>
  <c r="V9" i="17"/>
  <c r="F9" i="17"/>
  <c r="E39" i="17"/>
  <c r="V96" i="17"/>
  <c r="P67" i="17"/>
  <c r="E96" i="17"/>
  <c r="E55" i="17"/>
  <c r="P19" i="17"/>
  <c r="N10" i="17"/>
  <c r="R19" i="17"/>
  <c r="AN79" i="2"/>
  <c r="AP79" i="2" s="1"/>
  <c r="G10" i="17"/>
  <c r="V79" i="2"/>
  <c r="I14" i="17"/>
  <c r="AN19" i="2"/>
  <c r="AO19" i="2" s="1"/>
  <c r="I55" i="17"/>
  <c r="V19" i="2"/>
  <c r="R10" i="17"/>
  <c r="G19" i="17"/>
  <c r="S51" i="17"/>
  <c r="Q14" i="17"/>
  <c r="D55" i="17"/>
  <c r="M19" i="17"/>
  <c r="F19" i="17"/>
  <c r="I67" i="17"/>
  <c r="H39" i="17"/>
  <c r="U14" i="17"/>
  <c r="Q55" i="17"/>
  <c r="AN27" i="2"/>
  <c r="AP27" i="2" s="1"/>
  <c r="E51" i="17"/>
  <c r="AN10" i="2"/>
  <c r="AO10" i="2" s="1"/>
  <c r="S19" i="17"/>
  <c r="T19" i="17"/>
  <c r="V55" i="17"/>
  <c r="H10" i="17"/>
  <c r="E67" i="17"/>
  <c r="J39" i="17"/>
  <c r="N39" i="17"/>
  <c r="M9" i="17"/>
  <c r="Q96" i="17"/>
  <c r="U10" i="2"/>
  <c r="P10" i="17"/>
  <c r="O10" i="17"/>
  <c r="V51" i="17"/>
  <c r="I39" i="17"/>
  <c r="AN92" i="2"/>
  <c r="AO92" i="2" s="1"/>
  <c r="AN80" i="2"/>
  <c r="AO80" i="2" s="1"/>
  <c r="U67" i="17"/>
  <c r="U55" i="17"/>
  <c r="AN31" i="2"/>
  <c r="AP31" i="2" s="1"/>
  <c r="Q67" i="17"/>
  <c r="M39" i="17"/>
  <c r="O96" i="17"/>
  <c r="E10" i="17"/>
  <c r="AN39" i="2"/>
  <c r="AO39" i="2" s="1"/>
  <c r="AN26" i="2"/>
  <c r="AP26" i="2" s="1"/>
  <c r="V6" i="2"/>
  <c r="V92" i="2"/>
  <c r="V74" i="2"/>
  <c r="U75" i="2"/>
  <c r="U5" i="2"/>
  <c r="F76" i="17"/>
  <c r="D18" i="17"/>
  <c r="J30" i="17"/>
  <c r="AN30" i="2"/>
  <c r="AP30" i="2" s="1"/>
  <c r="Q6" i="17"/>
  <c r="S74" i="17"/>
  <c r="AN42" i="2"/>
  <c r="AO42" i="2" s="1"/>
  <c r="D78" i="17"/>
  <c r="M74" i="17"/>
  <c r="Q74" i="17"/>
  <c r="AN35" i="2"/>
  <c r="AP35" i="2" s="1"/>
  <c r="H74" i="17"/>
  <c r="U76" i="2"/>
  <c r="U101" i="2"/>
  <c r="V83" i="2"/>
  <c r="V84" i="2"/>
  <c r="G87" i="17"/>
  <c r="V59" i="17"/>
  <c r="I6" i="17"/>
  <c r="V5" i="2"/>
  <c r="V102" i="2"/>
  <c r="V93" i="2"/>
  <c r="E75" i="17"/>
  <c r="V90" i="2"/>
  <c r="V59" i="2"/>
  <c r="V100" i="2"/>
  <c r="T6" i="17"/>
  <c r="D87" i="17"/>
  <c r="O58" i="17"/>
  <c r="AN86" i="2"/>
  <c r="AP86" i="2" s="1"/>
  <c r="S75" i="17"/>
  <c r="S59" i="17"/>
  <c r="H75" i="17"/>
  <c r="V88" i="2"/>
  <c r="U23" i="2"/>
  <c r="J75" i="17"/>
  <c r="R75" i="17"/>
  <c r="F98" i="17"/>
  <c r="AN99" i="2"/>
  <c r="AO99" i="2" s="1"/>
  <c r="O46" i="17"/>
  <c r="V35" i="2"/>
  <c r="G99" i="17"/>
  <c r="Q18" i="17"/>
  <c r="V18" i="17"/>
  <c r="E18" i="17"/>
  <c r="S18" i="17"/>
  <c r="N18" i="17"/>
  <c r="G18" i="17"/>
  <c r="M18" i="17"/>
  <c r="V6" i="17"/>
  <c r="U6" i="17"/>
  <c r="V76" i="17"/>
  <c r="U59" i="17"/>
  <c r="F78" i="17"/>
  <c r="T76" i="17"/>
  <c r="T59" i="17"/>
  <c r="J76" i="17"/>
  <c r="E74" i="17"/>
  <c r="O87" i="17"/>
  <c r="G74" i="17"/>
  <c r="P59" i="17"/>
  <c r="N74" i="17"/>
  <c r="R76" i="17"/>
  <c r="V89" i="2"/>
  <c r="Q75" i="17"/>
  <c r="T87" i="17"/>
  <c r="G76" i="17"/>
  <c r="P78" i="17"/>
  <c r="P75" i="17"/>
  <c r="U87" i="17"/>
  <c r="AN23" i="2"/>
  <c r="AP23" i="2" s="1"/>
  <c r="I78" i="17"/>
  <c r="AN71" i="2"/>
  <c r="AO71" i="2" s="1"/>
  <c r="T75" i="17"/>
  <c r="H87" i="17"/>
  <c r="U78" i="17"/>
  <c r="R5" i="17"/>
  <c r="I59" i="17"/>
  <c r="O75" i="17"/>
  <c r="N76" i="17"/>
  <c r="R6" i="17"/>
  <c r="F87" i="17"/>
  <c r="O59" i="17"/>
  <c r="U75" i="17"/>
  <c r="V87" i="17"/>
  <c r="F74" i="17"/>
  <c r="I74" i="17"/>
  <c r="U58" i="17"/>
  <c r="E78" i="17"/>
  <c r="AN82" i="2"/>
  <c r="AP82" i="2" s="1"/>
  <c r="G75" i="17"/>
  <c r="AN75" i="2"/>
  <c r="AP75" i="2" s="1"/>
  <c r="AN78" i="2"/>
  <c r="AP78" i="2" s="1"/>
  <c r="AN100" i="2"/>
  <c r="AO100" i="2" s="1"/>
  <c r="P87" i="17"/>
  <c r="J18" i="17"/>
  <c r="O74" i="17"/>
  <c r="G78" i="17"/>
  <c r="AN6" i="2"/>
  <c r="AP6" i="2" s="1"/>
  <c r="V101" i="2"/>
  <c r="V86" i="2"/>
  <c r="F59" i="17"/>
  <c r="N87" i="17"/>
  <c r="D74" i="17"/>
  <c r="N75" i="17"/>
  <c r="V78" i="2"/>
  <c r="V75" i="2"/>
  <c r="H18" i="17"/>
  <c r="V85" i="2"/>
  <c r="D59" i="17"/>
  <c r="S6" i="17"/>
  <c r="M59" i="17"/>
  <c r="Q78" i="17"/>
  <c r="E6" i="17"/>
  <c r="U18" i="2"/>
  <c r="J6" i="17"/>
  <c r="M6" i="17"/>
  <c r="U74" i="2"/>
  <c r="O76" i="17"/>
  <c r="F18" i="17"/>
  <c r="AN83" i="2"/>
  <c r="AO83" i="2" s="1"/>
  <c r="E87" i="17"/>
  <c r="Q59" i="17"/>
  <c r="P74" i="17"/>
  <c r="T18" i="17"/>
  <c r="S76" i="17"/>
  <c r="AN59" i="2"/>
  <c r="AP59" i="2" s="1"/>
  <c r="D75" i="17"/>
  <c r="J74" i="17"/>
  <c r="S87" i="17"/>
  <c r="P6" i="17"/>
  <c r="H78" i="17"/>
  <c r="R74" i="17"/>
  <c r="N6" i="17"/>
  <c r="I76" i="17"/>
  <c r="V78" i="17"/>
  <c r="I87" i="17"/>
  <c r="J87" i="17"/>
  <c r="U76" i="17"/>
  <c r="H6" i="17"/>
  <c r="G101" i="17"/>
  <c r="H59" i="17"/>
  <c r="J78" i="17"/>
  <c r="AN54" i="2"/>
  <c r="AO54" i="2" s="1"/>
  <c r="R87" i="17"/>
  <c r="T78" i="17"/>
  <c r="AN74" i="2"/>
  <c r="AO74" i="2" s="1"/>
  <c r="U87" i="2"/>
  <c r="M87" i="17"/>
  <c r="G59" i="17"/>
  <c r="U78" i="2"/>
  <c r="N78" i="17"/>
  <c r="G6" i="17"/>
  <c r="AN58" i="2"/>
  <c r="AP58" i="2" s="1"/>
  <c r="AN76" i="2"/>
  <c r="AO76" i="2" s="1"/>
  <c r="E59" i="17"/>
  <c r="J59" i="17"/>
  <c r="Q87" i="17"/>
  <c r="AN34" i="2"/>
  <c r="AO34" i="2" s="1"/>
  <c r="R59" i="17"/>
  <c r="AN18" i="2"/>
  <c r="AO18" i="2" s="1"/>
  <c r="S78" i="17"/>
  <c r="F6" i="17"/>
  <c r="E76" i="17"/>
  <c r="V76" i="2"/>
  <c r="AN95" i="2"/>
  <c r="AO95" i="2" s="1"/>
  <c r="Q76" i="17"/>
  <c r="U59" i="2"/>
  <c r="M78" i="17"/>
  <c r="V18" i="2"/>
  <c r="O78" i="17"/>
  <c r="AN90" i="2"/>
  <c r="AO90" i="2" s="1"/>
  <c r="P76" i="17"/>
  <c r="O18" i="17"/>
  <c r="U6" i="2"/>
  <c r="AN5" i="2"/>
  <c r="AO5" i="2" s="1"/>
  <c r="V81" i="2"/>
  <c r="V99" i="2"/>
  <c r="U18" i="17"/>
  <c r="N82" i="17"/>
  <c r="M75" i="17"/>
  <c r="AN47" i="2"/>
  <c r="AO47" i="2" s="1"/>
  <c r="N59" i="17"/>
  <c r="O6" i="17"/>
  <c r="V75" i="17"/>
  <c r="D76" i="17"/>
  <c r="P18" i="17"/>
  <c r="AN46" i="2"/>
  <c r="AP46" i="2" s="1"/>
  <c r="T74" i="17"/>
  <c r="R18" i="17"/>
  <c r="I18" i="17"/>
  <c r="D6" i="17"/>
  <c r="O88" i="17"/>
  <c r="AN102" i="2"/>
  <c r="AP102" i="2" s="1"/>
  <c r="F75" i="17"/>
  <c r="M76" i="17"/>
  <c r="V74" i="17"/>
  <c r="H76" i="17"/>
  <c r="I75" i="17"/>
  <c r="AN22" i="2"/>
  <c r="AP22" i="2" s="1"/>
  <c r="U74" i="17"/>
  <c r="R78" i="17"/>
  <c r="U94" i="17"/>
  <c r="AN88" i="2"/>
  <c r="AP88" i="2" s="1"/>
  <c r="J58" i="17"/>
  <c r="AN87" i="2"/>
  <c r="AO87" i="2" s="1"/>
  <c r="AN98" i="2"/>
  <c r="AP98" i="2" s="1"/>
  <c r="V97" i="2"/>
  <c r="V87" i="2"/>
  <c r="V82" i="2"/>
  <c r="U49" i="17"/>
  <c r="Q101" i="17"/>
  <c r="R101" i="17"/>
  <c r="M101" i="17"/>
  <c r="J101" i="17"/>
  <c r="F61" i="17"/>
  <c r="AN29" i="2"/>
  <c r="AP29" i="2" s="1"/>
  <c r="V58" i="2"/>
  <c r="AN57" i="2"/>
  <c r="AP57" i="2" s="1"/>
  <c r="Q91" i="17"/>
  <c r="V91" i="2"/>
  <c r="U95" i="2"/>
  <c r="V95" i="2"/>
  <c r="G98" i="17"/>
  <c r="V98" i="2"/>
  <c r="F91" i="17"/>
  <c r="G49" i="17"/>
  <c r="I57" i="2"/>
  <c r="N57" i="17" s="1"/>
  <c r="J61" i="17"/>
  <c r="F94" i="17"/>
  <c r="Q82" i="17"/>
  <c r="O30" i="17"/>
  <c r="G88" i="17"/>
  <c r="F80" i="17"/>
  <c r="O73" i="17"/>
  <c r="U61" i="17"/>
  <c r="N81" i="17"/>
  <c r="U73" i="2"/>
  <c r="AN70" i="2"/>
  <c r="AP70" i="2" s="1"/>
  <c r="N70" i="17"/>
  <c r="E89" i="17"/>
  <c r="R73" i="17"/>
  <c r="V17" i="2"/>
  <c r="E97" i="17"/>
  <c r="P73" i="17"/>
  <c r="P81" i="17"/>
  <c r="AN81" i="2"/>
  <c r="AP81" i="2" s="1"/>
  <c r="V73" i="2"/>
  <c r="S93" i="17"/>
  <c r="Q81" i="17"/>
  <c r="G81" i="17"/>
  <c r="U81" i="2"/>
  <c r="F73" i="17"/>
  <c r="AN73" i="2"/>
  <c r="AP73" i="2" s="1"/>
  <c r="D30" i="17"/>
  <c r="P58" i="17"/>
  <c r="R26" i="17"/>
  <c r="V25" i="2"/>
  <c r="D45" i="17"/>
  <c r="F30" i="17"/>
  <c r="I58" i="17"/>
  <c r="P93" i="17"/>
  <c r="G93" i="17"/>
  <c r="I25" i="17"/>
  <c r="V89" i="17"/>
  <c r="N25" i="17"/>
  <c r="J93" i="17"/>
  <c r="V25" i="17"/>
  <c r="P25" i="17"/>
  <c r="F89" i="17"/>
  <c r="D89" i="17"/>
  <c r="U89" i="2"/>
  <c r="E93" i="17"/>
  <c r="R49" i="17"/>
  <c r="V48" i="17"/>
  <c r="G25" i="17"/>
  <c r="M97" i="17"/>
  <c r="H93" i="17"/>
  <c r="M49" i="17"/>
  <c r="U65" i="17"/>
  <c r="V49" i="17"/>
  <c r="I49" i="17"/>
  <c r="P84" i="17"/>
  <c r="I94" i="17"/>
  <c r="V49" i="2"/>
  <c r="D29" i="17"/>
  <c r="Q37" i="17"/>
  <c r="V45" i="2"/>
  <c r="H61" i="17"/>
  <c r="U101" i="17"/>
  <c r="S40" i="17"/>
  <c r="E60" i="17"/>
  <c r="Q73" i="17"/>
  <c r="E73" i="17"/>
  <c r="M81" i="17"/>
  <c r="U17" i="2"/>
  <c r="U97" i="2"/>
  <c r="N17" i="17"/>
  <c r="F69" i="17"/>
  <c r="J69" i="17"/>
  <c r="G69" i="17"/>
  <c r="E69" i="17"/>
  <c r="H69" i="17"/>
  <c r="D69" i="17"/>
  <c r="I69" i="17"/>
  <c r="T93" i="17"/>
  <c r="G89" i="17"/>
  <c r="T61" i="17"/>
  <c r="G61" i="17"/>
  <c r="F45" i="17"/>
  <c r="V45" i="17"/>
  <c r="P45" i="17"/>
  <c r="N45" i="17"/>
  <c r="V61" i="17"/>
  <c r="P97" i="17"/>
  <c r="N69" i="17"/>
  <c r="O65" i="17"/>
  <c r="P101" i="17"/>
  <c r="H101" i="17"/>
  <c r="O101" i="17"/>
  <c r="V101" i="17"/>
  <c r="N101" i="17"/>
  <c r="AN77" i="2"/>
  <c r="AO77" i="2" s="1"/>
  <c r="U73" i="17"/>
  <c r="M73" i="17"/>
  <c r="G97" i="17"/>
  <c r="O97" i="17"/>
  <c r="U81" i="17"/>
  <c r="S81" i="17"/>
  <c r="F81" i="17"/>
  <c r="Q93" i="17"/>
  <c r="N93" i="17"/>
  <c r="J89" i="17"/>
  <c r="V93" i="17"/>
  <c r="U93" i="2"/>
  <c r="I89" i="17"/>
  <c r="I93" i="17"/>
  <c r="M89" i="17"/>
  <c r="U89" i="17"/>
  <c r="J73" i="17"/>
  <c r="T73" i="17"/>
  <c r="G73" i="17"/>
  <c r="AN101" i="2"/>
  <c r="AP101" i="2" s="1"/>
  <c r="S101" i="17"/>
  <c r="T101" i="17"/>
  <c r="F101" i="17"/>
  <c r="I101" i="17"/>
  <c r="E101" i="17"/>
  <c r="H73" i="17"/>
  <c r="V73" i="17"/>
  <c r="R97" i="17"/>
  <c r="N97" i="17"/>
  <c r="T97" i="17"/>
  <c r="O81" i="17"/>
  <c r="E81" i="17"/>
  <c r="D81" i="17"/>
  <c r="H81" i="17"/>
  <c r="P89" i="17"/>
  <c r="T81" i="17"/>
  <c r="Q89" i="17"/>
  <c r="U93" i="17"/>
  <c r="O89" i="17"/>
  <c r="AN97" i="2"/>
  <c r="AO97" i="2" s="1"/>
  <c r="D73" i="17"/>
  <c r="T89" i="17"/>
  <c r="U98" i="2"/>
  <c r="M93" i="17"/>
  <c r="AN85" i="2"/>
  <c r="AO85" i="2" s="1"/>
  <c r="J81" i="17"/>
  <c r="H89" i="17"/>
  <c r="D101" i="17"/>
  <c r="I73" i="17"/>
  <c r="N73" i="17"/>
  <c r="R81" i="17"/>
  <c r="I81" i="17"/>
  <c r="V81" i="17"/>
  <c r="N89" i="17"/>
  <c r="O93" i="17"/>
  <c r="F93" i="17"/>
  <c r="R93" i="17"/>
  <c r="S89" i="17"/>
  <c r="AN89" i="2"/>
  <c r="AO89" i="2" s="1"/>
  <c r="AN93" i="2"/>
  <c r="AP93" i="2" s="1"/>
  <c r="D93" i="17"/>
  <c r="R89" i="17"/>
  <c r="S73" i="17"/>
  <c r="F97" i="17"/>
  <c r="O69" i="17"/>
  <c r="T69" i="17"/>
  <c r="H65" i="17"/>
  <c r="U64" i="17"/>
  <c r="F65" i="17"/>
  <c r="M65" i="17"/>
  <c r="AN66" i="2"/>
  <c r="AO66" i="2" s="1"/>
  <c r="Q65" i="17"/>
  <c r="O64" i="17"/>
  <c r="M61" i="17"/>
  <c r="O61" i="17"/>
  <c r="V61" i="2"/>
  <c r="N65" i="17"/>
  <c r="V65" i="2"/>
  <c r="J65" i="17"/>
  <c r="D65" i="17"/>
  <c r="D49" i="17"/>
  <c r="R58" i="17"/>
  <c r="N58" i="17"/>
  <c r="E58" i="17"/>
  <c r="Q58" i="17"/>
  <c r="H49" i="17"/>
  <c r="Q49" i="17"/>
  <c r="S49" i="17"/>
  <c r="J49" i="17"/>
  <c r="E61" i="17"/>
  <c r="AN49" i="2"/>
  <c r="AO49" i="2" s="1"/>
  <c r="V69" i="17"/>
  <c r="V29" i="2"/>
  <c r="Q69" i="17"/>
  <c r="R25" i="17"/>
  <c r="D25" i="17"/>
  <c r="J25" i="17"/>
  <c r="O25" i="17"/>
  <c r="S69" i="17"/>
  <c r="S45" i="17"/>
  <c r="E45" i="17"/>
  <c r="O45" i="17"/>
  <c r="M45" i="17"/>
  <c r="AN45" i="2"/>
  <c r="AP45" i="2" s="1"/>
  <c r="M17" i="17"/>
  <c r="I26" i="17"/>
  <c r="AN17" i="2"/>
  <c r="AP17" i="2" s="1"/>
  <c r="P65" i="17"/>
  <c r="D61" i="17"/>
  <c r="N61" i="17"/>
  <c r="R65" i="17"/>
  <c r="S65" i="17"/>
  <c r="U65" i="2"/>
  <c r="T58" i="17"/>
  <c r="H58" i="17"/>
  <c r="V58" i="17"/>
  <c r="U58" i="2"/>
  <c r="S58" i="17"/>
  <c r="G58" i="17"/>
  <c r="P49" i="17"/>
  <c r="N49" i="17"/>
  <c r="S61" i="17"/>
  <c r="U69" i="2"/>
  <c r="AN25" i="2"/>
  <c r="AO25" i="2" s="1"/>
  <c r="P69" i="17"/>
  <c r="M69" i="17"/>
  <c r="E25" i="17"/>
  <c r="F25" i="17"/>
  <c r="T25" i="17"/>
  <c r="U25" i="2"/>
  <c r="AN41" i="2"/>
  <c r="AO41" i="2" s="1"/>
  <c r="AN21" i="2"/>
  <c r="AO21" i="2" s="1"/>
  <c r="AN69" i="2"/>
  <c r="AP69" i="2" s="1"/>
  <c r="V69" i="2"/>
  <c r="E26" i="17"/>
  <c r="U45" i="17"/>
  <c r="I45" i="17"/>
  <c r="U45" i="2"/>
  <c r="R45" i="17"/>
  <c r="G45" i="17"/>
  <c r="H45" i="17"/>
  <c r="AN37" i="2"/>
  <c r="AP37" i="2" s="1"/>
  <c r="U37" i="2"/>
  <c r="S48" i="17"/>
  <c r="I32" i="17"/>
  <c r="E40" i="17"/>
  <c r="N60" i="17"/>
  <c r="S64" i="17"/>
  <c r="AN53" i="2"/>
  <c r="AP53" i="2" s="1"/>
  <c r="P61" i="17"/>
  <c r="I61" i="17"/>
  <c r="G65" i="17"/>
  <c r="O49" i="17"/>
  <c r="U49" i="2"/>
  <c r="AN33" i="2"/>
  <c r="AO33" i="2" s="1"/>
  <c r="AN61" i="2"/>
  <c r="AP61" i="2" s="1"/>
  <c r="V65" i="17"/>
  <c r="Q61" i="17"/>
  <c r="T65" i="17"/>
  <c r="E65" i="17"/>
  <c r="I65" i="17"/>
  <c r="M58" i="17"/>
  <c r="F58" i="17"/>
  <c r="D58" i="17"/>
  <c r="F49" i="17"/>
  <c r="E49" i="17"/>
  <c r="T49" i="17"/>
  <c r="U61" i="2"/>
  <c r="R61" i="17"/>
  <c r="R69" i="17"/>
  <c r="U69" i="17"/>
  <c r="H25" i="17"/>
  <c r="Q25" i="17"/>
  <c r="U25" i="17"/>
  <c r="M25" i="17"/>
  <c r="S25" i="17"/>
  <c r="V37" i="2"/>
  <c r="AN65" i="2"/>
  <c r="AP65" i="2" s="1"/>
  <c r="E21" i="17"/>
  <c r="F48" i="17"/>
  <c r="Q45" i="17"/>
  <c r="J45" i="17"/>
  <c r="T45" i="17"/>
  <c r="P37" i="17"/>
  <c r="AN11" i="2"/>
  <c r="AP11" i="2" s="1"/>
  <c r="AN7" i="2"/>
  <c r="AO7" i="2" s="1"/>
  <c r="G13" i="17"/>
  <c r="I13" i="17"/>
  <c r="O13" i="17"/>
  <c r="U13" i="17"/>
  <c r="R13" i="17"/>
  <c r="P13" i="17"/>
  <c r="D13" i="17"/>
  <c r="S13" i="17"/>
  <c r="M13" i="17"/>
  <c r="V13" i="2"/>
  <c r="H13" i="17"/>
  <c r="Q13" i="17"/>
  <c r="N13" i="17"/>
  <c r="V13" i="17"/>
  <c r="E13" i="17"/>
  <c r="AN13" i="2"/>
  <c r="AP13" i="2" s="1"/>
  <c r="U13" i="2"/>
  <c r="T13" i="17"/>
  <c r="J13" i="17"/>
  <c r="F13" i="17"/>
  <c r="G48" i="17"/>
  <c r="J52" i="17"/>
  <c r="U40" i="2"/>
  <c r="D40" i="17"/>
  <c r="E24" i="17"/>
  <c r="Q48" i="17"/>
  <c r="U24" i="2"/>
  <c r="N32" i="17"/>
  <c r="O40" i="17"/>
  <c r="AN44" i="2"/>
  <c r="AP44" i="2" s="1"/>
  <c r="M60" i="17"/>
  <c r="G64" i="17"/>
  <c r="V60" i="17"/>
  <c r="Q64" i="17"/>
  <c r="AN60" i="2"/>
  <c r="AO60" i="2" s="1"/>
  <c r="S60" i="17"/>
  <c r="H60" i="17"/>
  <c r="F64" i="17"/>
  <c r="E44" i="17"/>
  <c r="D48" i="17"/>
  <c r="S8" i="17"/>
  <c r="AN56" i="2"/>
  <c r="AP56" i="2" s="1"/>
  <c r="U40" i="17"/>
  <c r="R40" i="17"/>
  <c r="V64" i="17"/>
  <c r="AN36" i="2"/>
  <c r="AO36" i="2" s="1"/>
  <c r="V36" i="2"/>
  <c r="AN16" i="2"/>
  <c r="AO16" i="2" s="1"/>
  <c r="V48" i="2"/>
  <c r="J64" i="17"/>
  <c r="T64" i="17"/>
  <c r="Q60" i="17"/>
  <c r="I60" i="17"/>
  <c r="U60" i="17"/>
  <c r="T60" i="17"/>
  <c r="R60" i="17"/>
  <c r="F60" i="17"/>
  <c r="E48" i="17"/>
  <c r="N48" i="17"/>
  <c r="T48" i="17"/>
  <c r="AN32" i="2"/>
  <c r="AP32" i="2" s="1"/>
  <c r="D64" i="17"/>
  <c r="V36" i="17"/>
  <c r="AN64" i="2"/>
  <c r="AO64" i="2" s="1"/>
  <c r="AN28" i="2"/>
  <c r="AP28" i="2" s="1"/>
  <c r="U48" i="2"/>
  <c r="I40" i="17"/>
  <c r="P40" i="17"/>
  <c r="N40" i="17"/>
  <c r="V40" i="2"/>
  <c r="T40" i="17"/>
  <c r="F40" i="17"/>
  <c r="R64" i="17"/>
  <c r="V24" i="2"/>
  <c r="U48" i="17"/>
  <c r="V60" i="2"/>
  <c r="G60" i="17"/>
  <c r="J32" i="17"/>
  <c r="O60" i="17"/>
  <c r="O5" i="17"/>
  <c r="J48" i="17"/>
  <c r="O48" i="17"/>
  <c r="Q32" i="17"/>
  <c r="E64" i="17"/>
  <c r="V64" i="2"/>
  <c r="H64" i="17"/>
  <c r="AN20" i="2"/>
  <c r="AP20" i="2" s="1"/>
  <c r="H48" i="17"/>
  <c r="H40" i="17"/>
  <c r="G40" i="17"/>
  <c r="V40" i="17"/>
  <c r="U64" i="2"/>
  <c r="J60" i="17"/>
  <c r="AN12" i="2"/>
  <c r="AO12" i="2" s="1"/>
  <c r="P48" i="17"/>
  <c r="N64" i="17"/>
  <c r="P64" i="17"/>
  <c r="P60" i="17"/>
  <c r="U60" i="2"/>
  <c r="D60" i="17"/>
  <c r="T29" i="17"/>
  <c r="AN68" i="2"/>
  <c r="AP68" i="2" s="1"/>
  <c r="M48" i="17"/>
  <c r="I48" i="17"/>
  <c r="I64" i="17"/>
  <c r="M64" i="17"/>
  <c r="E20" i="17"/>
  <c r="AN52" i="2"/>
  <c r="AP52" i="2" s="1"/>
  <c r="R48" i="17"/>
  <c r="AN8" i="2"/>
  <c r="AP8" i="2" s="1"/>
  <c r="M40" i="17"/>
  <c r="J40" i="17"/>
  <c r="Q40" i="17"/>
  <c r="AN40" i="2"/>
  <c r="AP40" i="2" s="1"/>
  <c r="AN48" i="2"/>
  <c r="AP48" i="2" s="1"/>
  <c r="AN24" i="2"/>
  <c r="AO24" i="2" s="1"/>
  <c r="V32" i="17"/>
  <c r="D32" i="17"/>
  <c r="S32" i="17"/>
  <c r="P29" i="17"/>
  <c r="F32" i="17"/>
  <c r="Q29" i="17"/>
  <c r="E32" i="17"/>
  <c r="V32" i="2"/>
  <c r="E29" i="17"/>
  <c r="N52" i="17"/>
  <c r="I5" i="17"/>
  <c r="Q26" i="17"/>
  <c r="J26" i="17"/>
  <c r="G26" i="17"/>
  <c r="O24" i="17"/>
  <c r="G24" i="17"/>
  <c r="U24" i="17"/>
  <c r="V24" i="17"/>
  <c r="N24" i="17"/>
  <c r="Q17" i="17"/>
  <c r="Q24" i="17"/>
  <c r="H17" i="17"/>
  <c r="F95" i="17"/>
  <c r="U50" i="2"/>
  <c r="M82" i="17"/>
  <c r="Q52" i="17"/>
  <c r="I82" i="17"/>
  <c r="S70" i="17"/>
  <c r="E92" i="17"/>
  <c r="F52" i="17"/>
  <c r="I44" i="17"/>
  <c r="U52" i="2"/>
  <c r="D92" i="17"/>
  <c r="H70" i="17"/>
  <c r="S88" i="17"/>
  <c r="V94" i="17"/>
  <c r="D38" i="17"/>
  <c r="U88" i="17"/>
  <c r="Q94" i="17"/>
  <c r="F99" i="17"/>
  <c r="O99" i="17"/>
  <c r="T52" i="17"/>
  <c r="D24" i="17"/>
  <c r="O17" i="17"/>
  <c r="E17" i="17"/>
  <c r="J17" i="17"/>
  <c r="U17" i="17"/>
  <c r="U8" i="2"/>
  <c r="T5" i="17"/>
  <c r="Q5" i="17"/>
  <c r="S5" i="17"/>
  <c r="M5" i="17"/>
  <c r="J5" i="17"/>
  <c r="D5" i="17"/>
  <c r="H5" i="17"/>
  <c r="J24" i="17"/>
  <c r="H24" i="17"/>
  <c r="P24" i="17"/>
  <c r="I24" i="17"/>
  <c r="F24" i="17"/>
  <c r="T30" i="17"/>
  <c r="M30" i="17"/>
  <c r="P30" i="17"/>
  <c r="R30" i="17"/>
  <c r="U30" i="17"/>
  <c r="U30" i="2"/>
  <c r="N30" i="17"/>
  <c r="G30" i="17"/>
  <c r="E30" i="17"/>
  <c r="V30" i="17"/>
  <c r="H30" i="17"/>
  <c r="I30" i="17"/>
  <c r="I80" i="17"/>
  <c r="J82" i="17"/>
  <c r="H20" i="17"/>
  <c r="N26" i="17"/>
  <c r="D26" i="17"/>
  <c r="P26" i="17"/>
  <c r="H92" i="17"/>
  <c r="R82" i="17"/>
  <c r="H82" i="17"/>
  <c r="U82" i="2"/>
  <c r="G70" i="17"/>
  <c r="M95" i="17"/>
  <c r="E82" i="17"/>
  <c r="U82" i="17"/>
  <c r="O92" i="17"/>
  <c r="T92" i="17"/>
  <c r="G92" i="17"/>
  <c r="M80" i="17"/>
  <c r="U32" i="17"/>
  <c r="U32" i="2"/>
  <c r="H32" i="17"/>
  <c r="R32" i="17"/>
  <c r="O82" i="17"/>
  <c r="D82" i="17"/>
  <c r="G82" i="17"/>
  <c r="J70" i="17"/>
  <c r="U70" i="2"/>
  <c r="F26" i="17"/>
  <c r="U26" i="17"/>
  <c r="T82" i="17"/>
  <c r="P92" i="17"/>
  <c r="T70" i="17"/>
  <c r="H95" i="17"/>
  <c r="V82" i="17"/>
  <c r="P82" i="17"/>
  <c r="I92" i="17"/>
  <c r="Q92" i="17"/>
  <c r="R80" i="17"/>
  <c r="U70" i="17"/>
  <c r="O32" i="17"/>
  <c r="M32" i="17"/>
  <c r="S82" i="17"/>
  <c r="F82" i="17"/>
  <c r="P70" i="17"/>
  <c r="J37" i="17"/>
  <c r="S37" i="17"/>
  <c r="T26" i="17"/>
  <c r="O26" i="17"/>
  <c r="M26" i="17"/>
  <c r="S26" i="17"/>
  <c r="Q97" i="17"/>
  <c r="O70" i="17"/>
  <c r="H97" i="17"/>
  <c r="I97" i="17"/>
  <c r="D97" i="17"/>
  <c r="M70" i="17"/>
  <c r="D70" i="17"/>
  <c r="V70" i="2"/>
  <c r="I70" i="17"/>
  <c r="V30" i="2"/>
  <c r="Q38" i="17"/>
  <c r="S99" i="17"/>
  <c r="J97" i="17"/>
  <c r="U97" i="17"/>
  <c r="Q99" i="17"/>
  <c r="F70" i="17"/>
  <c r="E70" i="17"/>
  <c r="U88" i="2"/>
  <c r="N88" i="17"/>
  <c r="F88" i="17"/>
  <c r="P94" i="17"/>
  <c r="M99" i="17"/>
  <c r="F29" i="17"/>
  <c r="H29" i="17"/>
  <c r="U99" i="2"/>
  <c r="S29" i="17"/>
  <c r="J29" i="17"/>
  <c r="I88" i="17"/>
  <c r="T38" i="17"/>
  <c r="H38" i="17"/>
  <c r="U38" i="2"/>
  <c r="V50" i="2"/>
  <c r="E88" i="17"/>
  <c r="V44" i="17"/>
  <c r="P88" i="17"/>
  <c r="R94" i="17"/>
  <c r="T94" i="17"/>
  <c r="U44" i="17"/>
  <c r="R88" i="17"/>
  <c r="M88" i="17"/>
  <c r="H88" i="17"/>
  <c r="G94" i="17"/>
  <c r="E94" i="17"/>
  <c r="I99" i="17"/>
  <c r="N99" i="17"/>
  <c r="U99" i="17"/>
  <c r="R99" i="17"/>
  <c r="V29" i="17"/>
  <c r="O38" i="17"/>
  <c r="N38" i="17"/>
  <c r="P20" i="17"/>
  <c r="E50" i="17"/>
  <c r="D50" i="17"/>
  <c r="U44" i="2"/>
  <c r="D88" i="17"/>
  <c r="V88" i="17"/>
  <c r="T88" i="17"/>
  <c r="M94" i="17"/>
  <c r="U94" i="2"/>
  <c r="N94" i="17"/>
  <c r="J94" i="17"/>
  <c r="G29" i="17"/>
  <c r="I29" i="17"/>
  <c r="T99" i="17"/>
  <c r="U29" i="17"/>
  <c r="R38" i="17"/>
  <c r="R50" i="17"/>
  <c r="E37" i="17"/>
  <c r="F37" i="17"/>
  <c r="O37" i="17"/>
  <c r="U37" i="17"/>
  <c r="R37" i="17"/>
  <c r="M37" i="17"/>
  <c r="I37" i="17"/>
  <c r="N37" i="17"/>
  <c r="D37" i="17"/>
  <c r="H37" i="17"/>
  <c r="T37" i="17"/>
  <c r="G37" i="17"/>
  <c r="V37" i="17"/>
  <c r="AL1" i="17"/>
  <c r="K1" i="17" s="1"/>
  <c r="G5" i="17"/>
  <c r="E5" i="17"/>
  <c r="U5" i="17"/>
  <c r="P5" i="17"/>
  <c r="N5" i="17"/>
  <c r="F5" i="17"/>
  <c r="V5" i="17"/>
  <c r="V17" i="17"/>
  <c r="T17" i="17"/>
  <c r="V26" i="17"/>
  <c r="T24" i="17"/>
  <c r="S24" i="17"/>
  <c r="M24" i="17"/>
  <c r="R24" i="17"/>
  <c r="D17" i="17"/>
  <c r="G17" i="17"/>
  <c r="S17" i="17"/>
  <c r="F17" i="17"/>
  <c r="I17" i="17"/>
  <c r="R17" i="17"/>
  <c r="P17" i="17"/>
  <c r="R91" i="17"/>
  <c r="G91" i="17"/>
  <c r="M91" i="17"/>
  <c r="P91" i="17"/>
  <c r="Q98" i="17"/>
  <c r="N98" i="17"/>
  <c r="R46" i="17"/>
  <c r="J46" i="17"/>
  <c r="V46" i="2"/>
  <c r="Q46" i="17"/>
  <c r="M46" i="17"/>
  <c r="I23" i="17"/>
  <c r="R95" i="17"/>
  <c r="N50" i="17"/>
  <c r="F50" i="17"/>
  <c r="T50" i="17"/>
  <c r="Q50" i="17"/>
  <c r="H50" i="17"/>
  <c r="P98" i="17"/>
  <c r="U98" i="17"/>
  <c r="J95" i="17"/>
  <c r="U50" i="17"/>
  <c r="J50" i="17"/>
  <c r="S50" i="17"/>
  <c r="M50" i="17"/>
  <c r="V98" i="17"/>
  <c r="S98" i="17"/>
  <c r="J98" i="17"/>
  <c r="R98" i="17"/>
  <c r="T98" i="17"/>
  <c r="R23" i="17"/>
  <c r="O95" i="17"/>
  <c r="U95" i="17"/>
  <c r="T95" i="17"/>
  <c r="I50" i="17"/>
  <c r="P50" i="17"/>
  <c r="O50" i="17"/>
  <c r="V50" i="17"/>
  <c r="M98" i="17"/>
  <c r="O98" i="17"/>
  <c r="D98" i="17"/>
  <c r="E98" i="17"/>
  <c r="H98" i="17"/>
  <c r="I98" i="17"/>
  <c r="U46" i="17"/>
  <c r="P46" i="17"/>
  <c r="Q95" i="17"/>
  <c r="N95" i="17"/>
  <c r="P95" i="17"/>
  <c r="H91" i="17"/>
  <c r="I91" i="17"/>
  <c r="N91" i="17"/>
  <c r="U91" i="17"/>
  <c r="D95" i="17"/>
  <c r="E95" i="17"/>
  <c r="E91" i="17"/>
  <c r="V95" i="17"/>
  <c r="S95" i="17"/>
  <c r="G95" i="17"/>
  <c r="U91" i="2"/>
  <c r="O91" i="17"/>
  <c r="V91" i="17"/>
  <c r="J91" i="17"/>
  <c r="D91" i="17"/>
  <c r="I95" i="17"/>
  <c r="S91" i="17"/>
  <c r="AO94" i="2"/>
  <c r="AP94" i="2"/>
  <c r="U7" i="2"/>
  <c r="H7" i="17"/>
  <c r="M7" i="17"/>
  <c r="S7" i="17"/>
  <c r="G7" i="17"/>
  <c r="F7" i="17"/>
  <c r="U7" i="17"/>
  <c r="Q7" i="17"/>
  <c r="E7" i="17"/>
  <c r="O7" i="17"/>
  <c r="T7" i="17"/>
  <c r="N7" i="17"/>
  <c r="R7" i="17"/>
  <c r="P7" i="17"/>
  <c r="J7" i="17"/>
  <c r="V7" i="17"/>
  <c r="I7" i="17"/>
  <c r="V7" i="2"/>
  <c r="D7" i="17"/>
  <c r="E46" i="17"/>
  <c r="N46" i="17"/>
  <c r="V46" i="17"/>
  <c r="F46" i="17"/>
  <c r="T46" i="17"/>
  <c r="U46" i="2"/>
  <c r="I46" i="17"/>
  <c r="G46" i="17"/>
  <c r="H46" i="17"/>
  <c r="S46" i="17"/>
  <c r="D46" i="17"/>
  <c r="Q23" i="17"/>
  <c r="O23" i="17"/>
  <c r="N23" i="17"/>
  <c r="J23" i="17"/>
  <c r="S23" i="17"/>
  <c r="D23" i="17"/>
  <c r="M23" i="17"/>
  <c r="V23" i="17"/>
  <c r="G23" i="17"/>
  <c r="E23" i="17"/>
  <c r="P23" i="17"/>
  <c r="V23" i="2"/>
  <c r="T23" i="17"/>
  <c r="F23" i="17"/>
  <c r="H23" i="17"/>
  <c r="U23" i="17"/>
  <c r="P28" i="17"/>
  <c r="D28" i="17"/>
  <c r="T28" i="17"/>
  <c r="O28" i="17"/>
  <c r="V28" i="17"/>
  <c r="V28" i="2"/>
  <c r="Q28" i="17"/>
  <c r="U28" i="17"/>
  <c r="E28" i="17"/>
  <c r="G28" i="17"/>
  <c r="N28" i="17"/>
  <c r="M28" i="17"/>
  <c r="J28" i="17"/>
  <c r="I28" i="17"/>
  <c r="R28" i="17"/>
  <c r="F28" i="17"/>
  <c r="H28" i="17"/>
  <c r="S28" i="17"/>
  <c r="U28" i="2"/>
  <c r="O8" i="17"/>
  <c r="J8" i="17"/>
  <c r="H8" i="17"/>
  <c r="Q8" i="17"/>
  <c r="U8" i="17"/>
  <c r="G8" i="17"/>
  <c r="T8" i="17"/>
  <c r="E8" i="17"/>
  <c r="D8" i="17"/>
  <c r="V8" i="2"/>
  <c r="M8" i="17"/>
  <c r="I8" i="17"/>
  <c r="N8" i="17"/>
  <c r="R8" i="17"/>
  <c r="F8" i="17"/>
  <c r="P8" i="17"/>
  <c r="V8" i="17"/>
  <c r="P56" i="17"/>
  <c r="M56" i="17"/>
  <c r="G56" i="17"/>
  <c r="I56" i="17"/>
  <c r="S56" i="17"/>
  <c r="R56" i="17"/>
  <c r="Q56" i="17"/>
  <c r="J56" i="17"/>
  <c r="F56" i="17"/>
  <c r="N56" i="17"/>
  <c r="H56" i="17"/>
  <c r="V56" i="2"/>
  <c r="T56" i="17"/>
  <c r="D56" i="17"/>
  <c r="V56" i="17"/>
  <c r="O56" i="17"/>
  <c r="U56" i="17"/>
  <c r="U56" i="2"/>
  <c r="E56" i="17"/>
  <c r="V80" i="17"/>
  <c r="G80" i="17"/>
  <c r="Q80" i="17"/>
  <c r="J80" i="17"/>
  <c r="U80" i="2"/>
  <c r="U20" i="2"/>
  <c r="M20" i="17"/>
  <c r="D80" i="17"/>
  <c r="P80" i="17"/>
  <c r="U80" i="17"/>
  <c r="N80" i="17"/>
  <c r="J20" i="17"/>
  <c r="D20" i="17"/>
  <c r="T80" i="17"/>
  <c r="S80" i="17"/>
  <c r="T20" i="17"/>
  <c r="Q20" i="17"/>
  <c r="T44" i="17"/>
  <c r="U38" i="17"/>
  <c r="J38" i="17"/>
  <c r="F38" i="17"/>
  <c r="I38" i="17"/>
  <c r="P38" i="17"/>
  <c r="M38" i="17"/>
  <c r="Q88" i="17"/>
  <c r="J88" i="17"/>
  <c r="Q27" i="17"/>
  <c r="M27" i="17"/>
  <c r="U27" i="2"/>
  <c r="R27" i="17"/>
  <c r="P27" i="17"/>
  <c r="N27" i="17"/>
  <c r="O27" i="17"/>
  <c r="U27" i="17"/>
  <c r="S27" i="17"/>
  <c r="D27" i="17"/>
  <c r="I27" i="17"/>
  <c r="F27" i="17"/>
  <c r="G27" i="17"/>
  <c r="J27" i="17"/>
  <c r="V27" i="17"/>
  <c r="T27" i="17"/>
  <c r="H27" i="17"/>
  <c r="E27" i="17"/>
  <c r="S85" i="17"/>
  <c r="V85" i="17"/>
  <c r="R85" i="17"/>
  <c r="E85" i="17"/>
  <c r="P85" i="17"/>
  <c r="M85" i="17"/>
  <c r="Q85" i="17"/>
  <c r="U85" i="2"/>
  <c r="I85" i="17"/>
  <c r="D85" i="17"/>
  <c r="H85" i="17"/>
  <c r="F85" i="17"/>
  <c r="G85" i="17"/>
  <c r="N85" i="17"/>
  <c r="O85" i="17"/>
  <c r="T85" i="17"/>
  <c r="J85" i="17"/>
  <c r="U85" i="17"/>
  <c r="J21" i="17"/>
  <c r="S21" i="17"/>
  <c r="U21" i="17"/>
  <c r="Q21" i="17"/>
  <c r="M21" i="17"/>
  <c r="N21" i="17"/>
  <c r="V21" i="2"/>
  <c r="T21" i="17"/>
  <c r="D21" i="17"/>
  <c r="V21" i="17"/>
  <c r="I21" i="17"/>
  <c r="P21" i="17"/>
  <c r="U21" i="2"/>
  <c r="R21" i="17"/>
  <c r="F21" i="17"/>
  <c r="H21" i="17"/>
  <c r="T54" i="17"/>
  <c r="P54" i="17"/>
  <c r="I54" i="17"/>
  <c r="R54" i="17"/>
  <c r="Q54" i="17"/>
  <c r="S54" i="17"/>
  <c r="E54" i="17"/>
  <c r="J54" i="17"/>
  <c r="V54" i="17"/>
  <c r="F54" i="17"/>
  <c r="O54" i="17"/>
  <c r="V54" i="2"/>
  <c r="U54" i="2"/>
  <c r="U54" i="17"/>
  <c r="G54" i="17"/>
  <c r="H54" i="17"/>
  <c r="D54" i="17"/>
  <c r="M54" i="17"/>
  <c r="N54" i="17"/>
  <c r="M100" i="17"/>
  <c r="H100" i="17"/>
  <c r="F100" i="17"/>
  <c r="J100" i="17"/>
  <c r="S100" i="17"/>
  <c r="V100" i="17"/>
  <c r="N100" i="17"/>
  <c r="U100" i="17"/>
  <c r="R100" i="17"/>
  <c r="Q100" i="17"/>
  <c r="U100" i="2"/>
  <c r="G100" i="17"/>
  <c r="T100" i="17"/>
  <c r="D100" i="17"/>
  <c r="P100" i="17"/>
  <c r="I100" i="17"/>
  <c r="O100" i="17"/>
  <c r="E100" i="17"/>
  <c r="G44" i="17"/>
  <c r="F44" i="17"/>
  <c r="R84" i="17"/>
  <c r="N44" i="17"/>
  <c r="J44" i="17"/>
  <c r="V44" i="2"/>
  <c r="G21" i="17"/>
  <c r="S38" i="17"/>
  <c r="V38" i="17"/>
  <c r="E52" i="17"/>
  <c r="G52" i="17"/>
  <c r="D52" i="17"/>
  <c r="U52" i="17"/>
  <c r="V52" i="2"/>
  <c r="S52" i="17"/>
  <c r="M52" i="17"/>
  <c r="V52" i="17"/>
  <c r="R52" i="17"/>
  <c r="I52" i="17"/>
  <c r="H52" i="17"/>
  <c r="O52" i="17"/>
  <c r="P52" i="17"/>
  <c r="G102" i="17"/>
  <c r="P102" i="17"/>
  <c r="H102" i="17"/>
  <c r="O102" i="17"/>
  <c r="Q102" i="17"/>
  <c r="V102" i="17"/>
  <c r="E102" i="17"/>
  <c r="F102" i="17"/>
  <c r="R102" i="17"/>
  <c r="S102" i="17"/>
  <c r="T102" i="17"/>
  <c r="N102" i="17"/>
  <c r="J102" i="17"/>
  <c r="D102" i="17"/>
  <c r="M102" i="17"/>
  <c r="I102" i="17"/>
  <c r="U102" i="17"/>
  <c r="U102" i="2"/>
  <c r="D44" i="17"/>
  <c r="G84" i="17"/>
  <c r="O44" i="17"/>
  <c r="Q44" i="17"/>
  <c r="O21" i="17"/>
  <c r="E38" i="17"/>
  <c r="G38" i="17"/>
  <c r="S20" i="17"/>
  <c r="F20" i="17"/>
  <c r="I20" i="17"/>
  <c r="G20" i="17"/>
  <c r="U20" i="17"/>
  <c r="R20" i="17"/>
  <c r="O20" i="17"/>
  <c r="N20" i="17"/>
  <c r="V20" i="17"/>
  <c r="V20" i="2"/>
  <c r="N84" i="17"/>
  <c r="H80" i="17"/>
  <c r="E80" i="17"/>
  <c r="O80" i="17"/>
  <c r="N90" i="17"/>
  <c r="R90" i="17"/>
  <c r="O90" i="17"/>
  <c r="Q90" i="17"/>
  <c r="V90" i="17"/>
  <c r="H90" i="17"/>
  <c r="U90" i="2"/>
  <c r="D90" i="17"/>
  <c r="F90" i="17"/>
  <c r="T90" i="17"/>
  <c r="E90" i="17"/>
  <c r="J90" i="17"/>
  <c r="U90" i="17"/>
  <c r="S90" i="17"/>
  <c r="G90" i="17"/>
  <c r="M90" i="17"/>
  <c r="I90" i="17"/>
  <c r="P90" i="17"/>
  <c r="S30" i="17"/>
  <c r="Q30" i="17"/>
  <c r="P32" i="17"/>
  <c r="T32" i="17"/>
  <c r="G32" i="17"/>
  <c r="S97" i="17"/>
  <c r="V97" i="17"/>
  <c r="H71" i="17"/>
  <c r="P71" i="17"/>
  <c r="R71" i="17"/>
  <c r="I71" i="17"/>
  <c r="S71" i="17"/>
  <c r="E71" i="17"/>
  <c r="U71" i="2"/>
  <c r="V71" i="2"/>
  <c r="T71" i="17"/>
  <c r="J71" i="17"/>
  <c r="F71" i="17"/>
  <c r="V71" i="17"/>
  <c r="Q71" i="17"/>
  <c r="U71" i="17"/>
  <c r="N71" i="17"/>
  <c r="G71" i="17"/>
  <c r="O71" i="17"/>
  <c r="M71" i="17"/>
  <c r="D71" i="17"/>
  <c r="Q83" i="17"/>
  <c r="G83" i="17"/>
  <c r="P83" i="17"/>
  <c r="J83" i="17"/>
  <c r="O83" i="17"/>
  <c r="E83" i="17"/>
  <c r="F83" i="17"/>
  <c r="S83" i="17"/>
  <c r="N83" i="17"/>
  <c r="I83" i="17"/>
  <c r="U83" i="17"/>
  <c r="R83" i="17"/>
  <c r="D83" i="17"/>
  <c r="U83" i="2"/>
  <c r="V83" i="17"/>
  <c r="M83" i="17"/>
  <c r="T83" i="17"/>
  <c r="H83" i="17"/>
  <c r="P36" i="17"/>
  <c r="D36" i="17"/>
  <c r="M36" i="17"/>
  <c r="F36" i="17"/>
  <c r="Q36" i="17"/>
  <c r="O36" i="17"/>
  <c r="T36" i="17"/>
  <c r="N36" i="17"/>
  <c r="U36" i="2"/>
  <c r="I36" i="17"/>
  <c r="U36" i="17"/>
  <c r="H36" i="17"/>
  <c r="G36" i="17"/>
  <c r="R36" i="17"/>
  <c r="S36" i="17"/>
  <c r="E36" i="17"/>
  <c r="J36" i="17"/>
  <c r="H44" i="17"/>
  <c r="S44" i="17"/>
  <c r="M44" i="17"/>
  <c r="P44" i="17"/>
  <c r="R44" i="17"/>
  <c r="Q34" i="17"/>
  <c r="V34" i="2"/>
  <c r="S34" i="17"/>
  <c r="H34" i="17"/>
  <c r="R34" i="17"/>
  <c r="E34" i="17"/>
  <c r="I34" i="17"/>
  <c r="U34" i="17"/>
  <c r="G34" i="17"/>
  <c r="J34" i="17"/>
  <c r="F34" i="17"/>
  <c r="U34" i="2"/>
  <c r="D34" i="17"/>
  <c r="O34" i="17"/>
  <c r="M34" i="17"/>
  <c r="N34" i="17"/>
  <c r="V34" i="17"/>
  <c r="T34" i="17"/>
  <c r="P34" i="17"/>
  <c r="F41" i="17"/>
  <c r="R41" i="17"/>
  <c r="J41" i="17"/>
  <c r="H41" i="17"/>
  <c r="D41" i="17"/>
  <c r="T41" i="17"/>
  <c r="P41" i="17"/>
  <c r="V41" i="17"/>
  <c r="E41" i="17"/>
  <c r="N41" i="17"/>
  <c r="G41" i="17"/>
  <c r="U41" i="17"/>
  <c r="M41" i="17"/>
  <c r="U41" i="2"/>
  <c r="V41" i="2"/>
  <c r="Q41" i="17"/>
  <c r="S41" i="17"/>
  <c r="O41" i="17"/>
  <c r="I41" i="17"/>
  <c r="D99" i="17"/>
  <c r="P99" i="17"/>
  <c r="J99" i="17"/>
  <c r="V99" i="17"/>
  <c r="H99" i="17"/>
  <c r="E99" i="17"/>
  <c r="AO72" i="2"/>
  <c r="AP72" i="2"/>
  <c r="Q70" i="17"/>
  <c r="R70" i="17"/>
  <c r="V70" i="17"/>
  <c r="N29" i="17"/>
  <c r="U29" i="2"/>
  <c r="R29" i="17"/>
  <c r="O29" i="17"/>
  <c r="M29" i="17"/>
  <c r="U42" i="17"/>
  <c r="F42" i="17"/>
  <c r="V42" i="17"/>
  <c r="E42" i="17"/>
  <c r="T42" i="17"/>
  <c r="I42" i="17"/>
  <c r="H42" i="17"/>
  <c r="V42" i="2"/>
  <c r="R42" i="17"/>
  <c r="M42" i="17"/>
  <c r="G42" i="17"/>
  <c r="D42" i="17"/>
  <c r="S42" i="17"/>
  <c r="J42" i="17"/>
  <c r="Q42" i="17"/>
  <c r="N42" i="17"/>
  <c r="U42" i="2"/>
  <c r="P42" i="17"/>
  <c r="O42" i="17"/>
  <c r="AO84" i="2"/>
  <c r="AP84" i="2"/>
  <c r="M92" i="17"/>
  <c r="F92" i="17"/>
  <c r="N92" i="17"/>
  <c r="S92" i="17"/>
  <c r="V92" i="17"/>
  <c r="R77" i="17"/>
  <c r="P77" i="17"/>
  <c r="S77" i="17"/>
  <c r="U77" i="2"/>
  <c r="I77" i="17"/>
  <c r="Q77" i="17"/>
  <c r="D77" i="17"/>
  <c r="N77" i="17"/>
  <c r="O77" i="17"/>
  <c r="E77" i="17"/>
  <c r="M77" i="17"/>
  <c r="F77" i="17"/>
  <c r="T77" i="17"/>
  <c r="J77" i="17"/>
  <c r="H77" i="17"/>
  <c r="V77" i="2"/>
  <c r="G77" i="17"/>
  <c r="V77" i="17"/>
  <c r="U77" i="17"/>
  <c r="E68" i="17"/>
  <c r="U68" i="2"/>
  <c r="M68" i="17"/>
  <c r="Q68" i="17"/>
  <c r="V68" i="17"/>
  <c r="V68" i="2"/>
  <c r="G68" i="17"/>
  <c r="F68" i="17"/>
  <c r="J68" i="17"/>
  <c r="D68" i="17"/>
  <c r="P68" i="17"/>
  <c r="H68" i="17"/>
  <c r="O68" i="17"/>
  <c r="R68" i="17"/>
  <c r="N68" i="17"/>
  <c r="T68" i="17"/>
  <c r="I68" i="17"/>
  <c r="U68" i="17"/>
  <c r="S68" i="17"/>
  <c r="J86" i="17"/>
  <c r="I86" i="17"/>
  <c r="F86" i="17"/>
  <c r="D86" i="17"/>
  <c r="E86" i="17"/>
  <c r="R86" i="17"/>
  <c r="Q86" i="17"/>
  <c r="O86" i="17"/>
  <c r="U86" i="2"/>
  <c r="H86" i="17"/>
  <c r="S86" i="17"/>
  <c r="N86" i="17"/>
  <c r="U86" i="17"/>
  <c r="V86" i="17"/>
  <c r="M86" i="17"/>
  <c r="P86" i="17"/>
  <c r="T86" i="17"/>
  <c r="G86" i="17"/>
  <c r="G15" i="17"/>
  <c r="V15" i="2"/>
  <c r="N15" i="17"/>
  <c r="V15" i="17"/>
  <c r="F15" i="17"/>
  <c r="E15" i="17"/>
  <c r="Q15" i="17"/>
  <c r="J15" i="17"/>
  <c r="I15" i="17"/>
  <c r="T15" i="17"/>
  <c r="M15" i="17"/>
  <c r="O15" i="17"/>
  <c r="U15" i="2"/>
  <c r="H15" i="17"/>
  <c r="D15" i="17"/>
  <c r="U15" i="17"/>
  <c r="S15" i="17"/>
  <c r="R15" i="17"/>
  <c r="P15" i="17"/>
  <c r="J92" i="17"/>
  <c r="R92" i="17"/>
  <c r="U92" i="2"/>
  <c r="V43" i="2"/>
  <c r="U43" i="17"/>
  <c r="R43" i="17"/>
  <c r="J43" i="17"/>
  <c r="O43" i="17"/>
  <c r="D43" i="17"/>
  <c r="F43" i="17"/>
  <c r="M43" i="17"/>
  <c r="V43" i="17"/>
  <c r="H43" i="17"/>
  <c r="P43" i="17"/>
  <c r="U43" i="2"/>
  <c r="I43" i="17"/>
  <c r="Q43" i="17"/>
  <c r="T43" i="17"/>
  <c r="N43" i="17"/>
  <c r="S43" i="17"/>
  <c r="G43" i="17"/>
  <c r="E43" i="17"/>
  <c r="V84" i="17"/>
  <c r="S84" i="17"/>
  <c r="E84" i="17"/>
  <c r="O84" i="17"/>
  <c r="J84" i="17"/>
  <c r="F84" i="17"/>
  <c r="I84" i="17"/>
  <c r="Q84" i="17"/>
  <c r="M84" i="17"/>
  <c r="U84" i="2"/>
  <c r="D84" i="17"/>
  <c r="U84" i="17"/>
  <c r="T84" i="17"/>
  <c r="V12" i="2"/>
  <c r="O12" i="17"/>
  <c r="N12" i="17"/>
  <c r="P12" i="17"/>
  <c r="Q12" i="17"/>
  <c r="F12" i="17"/>
  <c r="D12" i="17"/>
  <c r="G12" i="17"/>
  <c r="R12" i="17"/>
  <c r="M12" i="17"/>
  <c r="E12" i="17"/>
  <c r="I12" i="17"/>
  <c r="U12" i="17"/>
  <c r="T12" i="17"/>
  <c r="H12" i="17"/>
  <c r="S12" i="17"/>
  <c r="U12" i="2"/>
  <c r="J12" i="17"/>
  <c r="V12" i="17"/>
  <c r="H22" i="17"/>
  <c r="V22" i="17"/>
  <c r="V22" i="2"/>
  <c r="M22" i="17"/>
  <c r="F22" i="17"/>
  <c r="D22" i="17"/>
  <c r="S22" i="17"/>
  <c r="T22" i="17"/>
  <c r="N22" i="17"/>
  <c r="G22" i="17"/>
  <c r="I22" i="17"/>
  <c r="P22" i="17"/>
  <c r="O22" i="17"/>
  <c r="E22" i="17"/>
  <c r="Q22" i="17"/>
  <c r="R22" i="17"/>
  <c r="U22" i="17"/>
  <c r="J22" i="17"/>
  <c r="U22" i="2"/>
  <c r="H53" i="17"/>
  <c r="S53" i="17"/>
  <c r="D53" i="17"/>
  <c r="F53" i="17"/>
  <c r="R53" i="17"/>
  <c r="G53" i="17"/>
  <c r="P53" i="17"/>
  <c r="M53" i="17"/>
  <c r="J53" i="17"/>
  <c r="V53" i="2"/>
  <c r="Q53" i="17"/>
  <c r="E53" i="17"/>
  <c r="N53" i="17"/>
  <c r="T53" i="17"/>
  <c r="U53" i="2"/>
  <c r="O53" i="17"/>
  <c r="I53" i="17"/>
  <c r="V53" i="17"/>
  <c r="U53" i="17"/>
  <c r="J47" i="17"/>
  <c r="I47" i="17"/>
  <c r="V47" i="17"/>
  <c r="R47" i="17"/>
  <c r="P47" i="17"/>
  <c r="T47" i="17"/>
  <c r="E47" i="17"/>
  <c r="M47" i="17"/>
  <c r="S47" i="17"/>
  <c r="O47" i="17"/>
  <c r="D47" i="17"/>
  <c r="U47" i="2"/>
  <c r="F47" i="17"/>
  <c r="G47" i="17"/>
  <c r="V47" i="2"/>
  <c r="H47" i="17"/>
  <c r="Q47" i="17"/>
  <c r="U47" i="17"/>
  <c r="N47" i="17"/>
  <c r="D79" i="17"/>
  <c r="J79" i="17"/>
  <c r="U79" i="2"/>
  <c r="N79" i="17"/>
  <c r="I79" i="17"/>
  <c r="Q79" i="17"/>
  <c r="V79" i="17"/>
  <c r="R79" i="17"/>
  <c r="G79" i="17"/>
  <c r="T79" i="17"/>
  <c r="P79" i="17"/>
  <c r="E79" i="17"/>
  <c r="U79" i="17"/>
  <c r="F79" i="17"/>
  <c r="H79" i="17"/>
  <c r="S79" i="17"/>
  <c r="O79" i="17"/>
  <c r="M79" i="17"/>
  <c r="I33" i="17"/>
  <c r="R33" i="17"/>
  <c r="U33" i="17"/>
  <c r="Q33" i="17"/>
  <c r="U33" i="2"/>
  <c r="G33" i="17"/>
  <c r="D33" i="17"/>
  <c r="M33" i="17"/>
  <c r="P33" i="17"/>
  <c r="V33" i="2"/>
  <c r="H33" i="17"/>
  <c r="E33" i="17"/>
  <c r="J33" i="17"/>
  <c r="N33" i="17"/>
  <c r="O33" i="17"/>
  <c r="S33" i="17"/>
  <c r="F33" i="17"/>
  <c r="V33" i="17"/>
  <c r="T33" i="17"/>
  <c r="S35" i="17"/>
  <c r="U35" i="2"/>
  <c r="T35" i="17"/>
  <c r="P35" i="17"/>
  <c r="F35" i="17"/>
  <c r="O35" i="17"/>
  <c r="R35" i="17"/>
  <c r="D35" i="17"/>
  <c r="E35" i="17"/>
  <c r="U35" i="17"/>
  <c r="M35" i="17"/>
  <c r="H35" i="17"/>
  <c r="Q35" i="17"/>
  <c r="J35" i="17"/>
  <c r="I35" i="17"/>
  <c r="V35" i="17"/>
  <c r="N35" i="17"/>
  <c r="G35" i="17"/>
  <c r="I16" i="17"/>
  <c r="V16" i="2"/>
  <c r="U16" i="2"/>
  <c r="V16" i="17"/>
  <c r="F16" i="17"/>
  <c r="J16" i="17"/>
  <c r="S16" i="17"/>
  <c r="D16" i="17"/>
  <c r="M16" i="17"/>
  <c r="H16" i="17"/>
  <c r="E16" i="17"/>
  <c r="O16" i="17"/>
  <c r="U16" i="17"/>
  <c r="G16" i="17"/>
  <c r="Q16" i="17"/>
  <c r="T16" i="17"/>
  <c r="R16" i="17"/>
  <c r="P16" i="17"/>
  <c r="N16" i="17"/>
  <c r="O11" i="17"/>
  <c r="Q11" i="17"/>
  <c r="V11" i="2"/>
  <c r="N11" i="17"/>
  <c r="D11" i="17"/>
  <c r="F11" i="17"/>
  <c r="S11" i="17"/>
  <c r="U11" i="2"/>
  <c r="G11" i="17"/>
  <c r="M11" i="17"/>
  <c r="I11" i="17"/>
  <c r="U11" i="17"/>
  <c r="J11" i="17"/>
  <c r="H11" i="17"/>
  <c r="P11" i="17"/>
  <c r="T11" i="17"/>
  <c r="V11" i="17"/>
  <c r="E11" i="17"/>
  <c r="R11" i="17"/>
  <c r="F62" i="17"/>
  <c r="R62" i="17"/>
  <c r="P62" i="17"/>
  <c r="U62" i="17"/>
  <c r="T62" i="17"/>
  <c r="E62" i="17"/>
  <c r="M62" i="17"/>
  <c r="J62" i="17"/>
  <c r="V62" i="2"/>
  <c r="H62" i="17"/>
  <c r="N62" i="17"/>
  <c r="O62" i="17"/>
  <c r="D62" i="17"/>
  <c r="I62" i="17"/>
  <c r="S62" i="17"/>
  <c r="Q62" i="17"/>
  <c r="V62" i="17"/>
  <c r="G62" i="17"/>
  <c r="U62" i="2"/>
  <c r="J31" i="17"/>
  <c r="U31" i="17"/>
  <c r="R31" i="17"/>
  <c r="H31" i="17"/>
  <c r="G31" i="17"/>
  <c r="Q31" i="17"/>
  <c r="E31" i="17"/>
  <c r="O31" i="17"/>
  <c r="U31" i="2"/>
  <c r="V31" i="17"/>
  <c r="V31" i="2"/>
  <c r="T31" i="17"/>
  <c r="N31" i="17"/>
  <c r="P31" i="17"/>
  <c r="S31" i="17"/>
  <c r="D31" i="17"/>
  <c r="I31" i="17"/>
  <c r="M31" i="17"/>
  <c r="F31" i="17"/>
  <c r="O66" i="17"/>
  <c r="T66" i="17"/>
  <c r="D66" i="17"/>
  <c r="U66" i="2"/>
  <c r="I66" i="17"/>
  <c r="V66" i="17"/>
  <c r="V66" i="2"/>
  <c r="H66" i="17"/>
  <c r="F66" i="17"/>
  <c r="E66" i="17"/>
  <c r="N66" i="17"/>
  <c r="R66" i="17"/>
  <c r="J66" i="17"/>
  <c r="G66" i="17"/>
  <c r="M66" i="17"/>
  <c r="U66" i="17"/>
  <c r="P66" i="17"/>
  <c r="S66" i="17"/>
  <c r="Q66" i="17"/>
  <c r="AP9" i="2" l="1"/>
  <c r="S94" i="17"/>
  <c r="AO96" i="2"/>
  <c r="AO27" i="2"/>
  <c r="AP39" i="2"/>
  <c r="AP92" i="2"/>
  <c r="AO15" i="2"/>
  <c r="AP51" i="2"/>
  <c r="AP10" i="2"/>
  <c r="AO50" i="2"/>
  <c r="AO79" i="2"/>
  <c r="AP62" i="2"/>
  <c r="K39" i="17"/>
  <c r="K72" i="17"/>
  <c r="AO55" i="2"/>
  <c r="AP91" i="2"/>
  <c r="AP19" i="2"/>
  <c r="K96" i="17"/>
  <c r="K14" i="17"/>
  <c r="K19" i="17"/>
  <c r="AO31" i="2"/>
  <c r="AP80" i="2"/>
  <c r="K55" i="17"/>
  <c r="K9" i="17"/>
  <c r="K51" i="17"/>
  <c r="K10" i="17"/>
  <c r="K67" i="17"/>
  <c r="H94" i="17"/>
  <c r="AO67" i="2"/>
  <c r="D94" i="17"/>
  <c r="AP38" i="2"/>
  <c r="AP43" i="2"/>
  <c r="AP14" i="2"/>
  <c r="AO26" i="2"/>
  <c r="E57" i="17"/>
  <c r="T57" i="17"/>
  <c r="D57" i="17"/>
  <c r="S57" i="17"/>
  <c r="F57" i="17"/>
  <c r="AO30" i="2"/>
  <c r="AP42" i="2"/>
  <c r="AO35" i="2"/>
  <c r="AO86" i="2"/>
  <c r="AO46" i="2"/>
  <c r="K18" i="17"/>
  <c r="AO82" i="2"/>
  <c r="AP90" i="2"/>
  <c r="AP99" i="2"/>
  <c r="AP47" i="2"/>
  <c r="AO59" i="2"/>
  <c r="AO78" i="2"/>
  <c r="K6" i="17"/>
  <c r="K75" i="17"/>
  <c r="K76" i="17"/>
  <c r="K59" i="17"/>
  <c r="K78" i="17"/>
  <c r="AP18" i="2"/>
  <c r="AO23" i="2"/>
  <c r="K87" i="17"/>
  <c r="K74" i="17"/>
  <c r="AP100" i="2"/>
  <c r="AP83" i="2"/>
  <c r="AP54" i="2"/>
  <c r="AP74" i="2"/>
  <c r="AO58" i="2"/>
  <c r="AO98" i="2"/>
  <c r="Q57" i="17"/>
  <c r="M57" i="17"/>
  <c r="AO57" i="2"/>
  <c r="AO75" i="2"/>
  <c r="AO102" i="2"/>
  <c r="AO88" i="2"/>
  <c r="I57" i="17"/>
  <c r="V57" i="2"/>
  <c r="AP76" i="2"/>
  <c r="AO22" i="2"/>
  <c r="AP34" i="2"/>
  <c r="R57" i="17"/>
  <c r="J57" i="17"/>
  <c r="AP95" i="2"/>
  <c r="AP5" i="2"/>
  <c r="U57" i="17"/>
  <c r="AO29" i="2"/>
  <c r="V57" i="17"/>
  <c r="H57" i="17"/>
  <c r="O57" i="17"/>
  <c r="AP71" i="2"/>
  <c r="AP87" i="2"/>
  <c r="AO6" i="2"/>
  <c r="U57" i="2"/>
  <c r="P57" i="17"/>
  <c r="G57" i="17"/>
  <c r="AP24" i="2"/>
  <c r="AP77" i="2"/>
  <c r="AO81" i="2"/>
  <c r="AO70" i="2"/>
  <c r="AO73" i="2"/>
  <c r="AO52" i="2"/>
  <c r="AP60" i="2"/>
  <c r="AO11" i="2"/>
  <c r="AO53" i="2"/>
  <c r="AO61" i="2"/>
  <c r="AO8" i="2"/>
  <c r="AP49" i="2"/>
  <c r="AP7" i="2"/>
  <c r="AP89" i="2"/>
  <c r="K61" i="17"/>
  <c r="AP25" i="2"/>
  <c r="AP36" i="2"/>
  <c r="AP21" i="2"/>
  <c r="AO45" i="2"/>
  <c r="K45" i="17"/>
  <c r="K101" i="17"/>
  <c r="AO93" i="2"/>
  <c r="AP85" i="2"/>
  <c r="AO28" i="2"/>
  <c r="AP33" i="2"/>
  <c r="AO32" i="2"/>
  <c r="AO17" i="2"/>
  <c r="AP12" i="2"/>
  <c r="AP97" i="2"/>
  <c r="AO37" i="2"/>
  <c r="AO56" i="2"/>
  <c r="AO44" i="2"/>
  <c r="AO101" i="2"/>
  <c r="K93" i="17"/>
  <c r="K81" i="17"/>
  <c r="K73" i="17"/>
  <c r="K89" i="17"/>
  <c r="K49" i="17"/>
  <c r="K25" i="17"/>
  <c r="K58" i="17"/>
  <c r="AP66" i="2"/>
  <c r="AO68" i="2"/>
  <c r="AO69" i="2"/>
  <c r="K69" i="17"/>
  <c r="K65" i="17"/>
  <c r="AP41" i="2"/>
  <c r="AO65" i="2"/>
  <c r="K48" i="17"/>
  <c r="K64" i="17"/>
  <c r="AO13" i="2"/>
  <c r="K13" i="17"/>
  <c r="AP64" i="2"/>
  <c r="AO20" i="2"/>
  <c r="K40" i="17"/>
  <c r="K60" i="17"/>
  <c r="AP16" i="2"/>
  <c r="AO48" i="2"/>
  <c r="AO40" i="2"/>
  <c r="K26" i="17"/>
  <c r="K24" i="17"/>
  <c r="K30" i="17"/>
  <c r="K82" i="17"/>
  <c r="K32" i="17"/>
  <c r="K70" i="17"/>
  <c r="K29" i="17"/>
  <c r="K88" i="17"/>
  <c r="K97" i="17"/>
  <c r="K37" i="17"/>
  <c r="K5" i="17"/>
  <c r="K17" i="17"/>
  <c r="K50" i="17"/>
  <c r="K98" i="17"/>
  <c r="K91" i="17"/>
  <c r="K95" i="17"/>
  <c r="K7" i="17"/>
  <c r="K8" i="17"/>
  <c r="K46" i="17"/>
  <c r="K23" i="17"/>
  <c r="K20" i="17"/>
  <c r="K56" i="17"/>
  <c r="K28" i="17"/>
  <c r="K80" i="17"/>
  <c r="K21" i="17"/>
  <c r="K100" i="17"/>
  <c r="K102" i="17"/>
  <c r="K54" i="17"/>
  <c r="K52" i="17"/>
  <c r="K85" i="17"/>
  <c r="K44" i="17"/>
  <c r="K38" i="17"/>
  <c r="K27" i="17"/>
  <c r="K92" i="17"/>
  <c r="K71" i="17"/>
  <c r="K99" i="17"/>
  <c r="K41" i="17"/>
  <c r="K34" i="17"/>
  <c r="K36" i="17"/>
  <c r="K83" i="17"/>
  <c r="K90" i="17"/>
  <c r="K84" i="17"/>
  <c r="K43" i="17"/>
  <c r="K68" i="17"/>
  <c r="K86" i="17"/>
  <c r="K15" i="17"/>
  <c r="K77" i="17"/>
  <c r="K42" i="17"/>
  <c r="K33" i="17"/>
  <c r="K66" i="17"/>
  <c r="K35" i="17"/>
  <c r="K79" i="17"/>
  <c r="K12" i="17"/>
  <c r="K62" i="17"/>
  <c r="K11" i="17"/>
  <c r="K47" i="17"/>
  <c r="K31" i="17"/>
  <c r="K16" i="17"/>
  <c r="K53" i="17"/>
  <c r="K22" i="17"/>
  <c r="AL4" i="2"/>
  <c r="S4" i="2" s="1"/>
  <c r="AB4" i="2"/>
  <c r="I4" i="2" s="1"/>
  <c r="AK4" i="2"/>
  <c r="R4" i="2" s="1"/>
  <c r="N4" i="2"/>
  <c r="Y4" i="2"/>
  <c r="F4" i="2" s="1"/>
  <c r="AF4" i="2"/>
  <c r="M4" i="2" s="1"/>
  <c r="AA4" i="2"/>
  <c r="H4" i="2" s="1"/>
  <c r="X4" i="2"/>
  <c r="E4" i="2" s="1"/>
  <c r="AM4" i="2"/>
  <c r="T4" i="2" s="1"/>
  <c r="AD4" i="2"/>
  <c r="K4" i="2" s="1"/>
  <c r="Z4" i="2"/>
  <c r="G4" i="2" s="1"/>
  <c r="AJ4" i="2"/>
  <c r="Q4" i="2" s="1"/>
  <c r="AH4" i="2"/>
  <c r="O4" i="2" s="1"/>
  <c r="AA63" i="2"/>
  <c r="H63" i="2" s="1"/>
  <c r="K94" i="17" l="1"/>
  <c r="K57" i="17"/>
  <c r="H105" i="2"/>
  <c r="AP11" i="17" s="1"/>
  <c r="X63" i="2"/>
  <c r="E63" i="2" s="1"/>
  <c r="E105" i="2" s="1"/>
  <c r="AP8" i="17" s="1"/>
  <c r="AI63" i="2"/>
  <c r="P63" i="2" s="1"/>
  <c r="AH63" i="2"/>
  <c r="O63" i="2" s="1"/>
  <c r="O105" i="2" s="1"/>
  <c r="AP18" i="17" s="1"/>
  <c r="W4" i="2"/>
  <c r="W63" i="2"/>
  <c r="AC4" i="2"/>
  <c r="J4" i="2" s="1"/>
  <c r="AI4" i="2"/>
  <c r="P4" i="2" s="1"/>
  <c r="AE4" i="2"/>
  <c r="L4" i="2" s="1"/>
  <c r="AL63" i="2"/>
  <c r="S63" i="2" s="1"/>
  <c r="S105" i="2" s="1"/>
  <c r="AP22" i="17" s="1"/>
  <c r="Z63" i="2"/>
  <c r="G63" i="2" s="1"/>
  <c r="G105" i="2" s="1"/>
  <c r="AP10" i="17" s="1"/>
  <c r="AE63" i="2"/>
  <c r="L63" i="2" s="1"/>
  <c r="AM63" i="2"/>
  <c r="T63" i="2" s="1"/>
  <c r="T105" i="2" s="1"/>
  <c r="AP23" i="17" s="1"/>
  <c r="AD63" i="2"/>
  <c r="K63" i="2" s="1"/>
  <c r="K105" i="2" s="1"/>
  <c r="AP14" i="17" s="1"/>
  <c r="AF63" i="2"/>
  <c r="M63" i="2" s="1"/>
  <c r="M105" i="2" s="1"/>
  <c r="AP16" i="17" s="1"/>
  <c r="AJ63" i="2"/>
  <c r="Q63" i="2" s="1"/>
  <c r="Q105" i="2" s="1"/>
  <c r="AP20" i="17" s="1"/>
  <c r="N63" i="2"/>
  <c r="N105" i="2" s="1"/>
  <c r="AP17" i="17" s="1"/>
  <c r="AC63" i="2"/>
  <c r="J63" i="2" s="1"/>
  <c r="Y63" i="2"/>
  <c r="F63" i="2" s="1"/>
  <c r="F105" i="2" s="1"/>
  <c r="AP9" i="17" s="1"/>
  <c r="AK63" i="2"/>
  <c r="R63" i="2" s="1"/>
  <c r="R105" i="2" s="1"/>
  <c r="AP21" i="17" s="1"/>
  <c r="AB63" i="2"/>
  <c r="I63" i="2" s="1"/>
  <c r="I105" i="2" s="1"/>
  <c r="AP12" i="17" s="1"/>
  <c r="AQ9" i="17" l="1"/>
  <c r="AQ16" i="17"/>
  <c r="AQ10" i="17"/>
  <c r="AQ18" i="17"/>
  <c r="AQ14" i="17"/>
  <c r="AQ8" i="17"/>
  <c r="AQ12" i="17"/>
  <c r="AQ17" i="17"/>
  <c r="AQ23" i="17"/>
  <c r="AQ11" i="17"/>
  <c r="P105" i="2"/>
  <c r="AP19" i="17" s="1"/>
  <c r="AQ21" i="17"/>
  <c r="AQ25" i="17"/>
  <c r="AQ24" i="17"/>
  <c r="AQ20" i="17"/>
  <c r="AQ22" i="17"/>
  <c r="AQ26" i="17"/>
  <c r="J105" i="2"/>
  <c r="AP13" i="17" s="1"/>
  <c r="D63" i="2"/>
  <c r="AN63" i="2"/>
  <c r="L105" i="2"/>
  <c r="AP15" i="17" s="1"/>
  <c r="D4" i="2"/>
  <c r="AN4" i="2"/>
  <c r="AQ19" i="17" l="1"/>
  <c r="AQ13" i="17"/>
  <c r="AQ15" i="17"/>
  <c r="AN104" i="2"/>
  <c r="AP4" i="2"/>
  <c r="AO4" i="2"/>
  <c r="O63" i="17"/>
  <c r="F63" i="17"/>
  <c r="E63" i="17"/>
  <c r="M63" i="17"/>
  <c r="U63" i="17"/>
  <c r="T63" i="17"/>
  <c r="G63" i="17"/>
  <c r="S63" i="17"/>
  <c r="D63" i="17"/>
  <c r="V63" i="17"/>
  <c r="J63" i="17"/>
  <c r="P63" i="17"/>
  <c r="V63" i="2"/>
  <c r="N63" i="17"/>
  <c r="U63" i="2"/>
  <c r="R63" i="17"/>
  <c r="H63" i="17"/>
  <c r="Q63" i="17"/>
  <c r="I63" i="17"/>
  <c r="O4" i="17"/>
  <c r="P4" i="17"/>
  <c r="Q4" i="17"/>
  <c r="I4" i="17"/>
  <c r="T4" i="17"/>
  <c r="H4" i="17"/>
  <c r="E4" i="17"/>
  <c r="S4" i="17"/>
  <c r="F4" i="17"/>
  <c r="N4" i="17"/>
  <c r="U4" i="2"/>
  <c r="M4" i="17"/>
  <c r="V4" i="17"/>
  <c r="R4" i="17"/>
  <c r="U4" i="17"/>
  <c r="J4" i="17"/>
  <c r="V4" i="2"/>
  <c r="G4" i="17"/>
  <c r="D4" i="17"/>
  <c r="D105" i="2"/>
  <c r="AP7" i="17" s="1"/>
  <c r="AQ7" i="17" s="1"/>
  <c r="AO63" i="2"/>
  <c r="AP63" i="2"/>
  <c r="K4" i="17" l="1"/>
  <c r="K63" i="17"/>
</calcChain>
</file>

<file path=xl/sharedStrings.xml><?xml version="1.0" encoding="utf-8"?>
<sst xmlns="http://schemas.openxmlformats.org/spreadsheetml/2006/main" count="525" uniqueCount="190">
  <si>
    <t>Rang</t>
  </si>
  <si>
    <t>Nom - Prénom</t>
  </si>
  <si>
    <t>Index</t>
  </si>
  <si>
    <t>Amicales SGA AUTUN</t>
  </si>
  <si>
    <t>Le  22 sept 2015</t>
  </si>
  <si>
    <t>Ordre</t>
  </si>
  <si>
    <t>Participants</t>
  </si>
  <si>
    <t>MIN</t>
  </si>
  <si>
    <t>Points</t>
  </si>
  <si>
    <t>Sélectionner lignes 18(ligne de titres)  à 100</t>
  </si>
  <si>
    <t>Ajuster les colones H, S, AB, AH</t>
  </si>
  <si>
    <t>Coller la liste d'attribution des points en cellule  I19</t>
  </si>
  <si>
    <t>Nomer la colonne points</t>
  </si>
  <si>
    <t>Ajuster la colonne I</t>
  </si>
  <si>
    <t>Selectionner la zone G18:AJ100</t>
  </si>
  <si>
    <t>Ajuster les lignes 18 a 100</t>
  </si>
  <si>
    <t>CUMUL</t>
  </si>
  <si>
    <t xml:space="preserve">Compétitions jouées : </t>
  </si>
  <si>
    <t xml:space="preserve">Classement Net </t>
  </si>
  <si>
    <t>Exécuter la macro</t>
  </si>
  <si>
    <t>Sur le ffichier envoyé par Remy</t>
  </si>
  <si>
    <t>Copier les colones A à AJ</t>
  </si>
  <si>
    <t>Sur le fichier SGA 2016</t>
  </si>
  <si>
    <t>Coller la copie en cellule A1</t>
  </si>
  <si>
    <t>Executer la macro</t>
  </si>
  <si>
    <t>XX</t>
  </si>
  <si>
    <t>Activer la macro en cliquant sur ce bouton</t>
  </si>
  <si>
    <t xml:space="preserve">Compétitions jouées au : </t>
  </si>
  <si>
    <t>Nombre de participants</t>
  </si>
  <si>
    <t>Inscrits</t>
  </si>
  <si>
    <t>Comptabilisés</t>
  </si>
  <si>
    <t>SGA 1</t>
  </si>
  <si>
    <t>SGA 2</t>
  </si>
  <si>
    <t>SGA 3</t>
  </si>
  <si>
    <t>SGA 4</t>
  </si>
  <si>
    <t>SGA 5</t>
  </si>
  <si>
    <t>SGA 6</t>
  </si>
  <si>
    <t>SGA 7</t>
  </si>
  <si>
    <t>SGA 8</t>
  </si>
  <si>
    <t>SGA 9</t>
  </si>
  <si>
    <t>SGA 10</t>
  </si>
  <si>
    <t>SGA 11</t>
  </si>
  <si>
    <t>SGA 12</t>
  </si>
  <si>
    <t>SGA 13</t>
  </si>
  <si>
    <t>SGA 14</t>
  </si>
  <si>
    <t>SGA 15</t>
  </si>
  <si>
    <t>SGA 16</t>
  </si>
  <si>
    <t>Récupérer le fichierles résultats de la compétition sous format excel édité par Rémi</t>
  </si>
  <si>
    <t>Positionner le curseur su la cellule "Nom- Prénom" et selectionner tous les participants</t>
  </si>
  <si>
    <t>Cliquer "Fusioner" (qui a pour effet de défusioner les celules)</t>
  </si>
  <si>
    <t>Ajuster la colone H "qui contient les noms de participants</t>
  </si>
  <si>
    <t>Sélectioner la liste des noms prénoms y compris la ligne de titre</t>
  </si>
  <si>
    <t>Copier</t>
  </si>
  <si>
    <t>Positioner le curseur sur la cellule D1</t>
  </si>
  <si>
    <t>Coller</t>
  </si>
  <si>
    <t>Activer la macro</t>
  </si>
  <si>
    <t>Vérifier que tous les participants ont bien un nombre de points affecté</t>
  </si>
  <si>
    <t>Sélectioner l'onglet "classement"</t>
  </si>
  <si>
    <t>Vérifier que le nombre de participants inscrits et comptabilisés est identque</t>
  </si>
  <si>
    <t>Une différence peut se produire si :</t>
  </si>
  <si>
    <t>Un participant classé ne figure pas dans le fichier "Classement SGA"</t>
  </si>
  <si>
    <t xml:space="preserve">Activer la macro </t>
  </si>
  <si>
    <t>La mise a jour est effectuée</t>
  </si>
  <si>
    <t>Sélectioner l'onglet de la SGA concernée</t>
  </si>
  <si>
    <t xml:space="preserve">Se positionner sur la feuille "classement" </t>
  </si>
  <si>
    <t>SGA</t>
  </si>
  <si>
    <t>RECAP</t>
  </si>
  <si>
    <t>Nbre de SGA Jouées</t>
  </si>
  <si>
    <t>Joueurs ont participés a au moins 7 SGA</t>
  </si>
  <si>
    <t>SGA 17</t>
  </si>
  <si>
    <t xml:space="preserve"> la syntaxe des noms de participants n'est pas identique sur le fichier résultats et l'onglet classement</t>
  </si>
  <si>
    <r>
      <t>Ouvrir le fichier "</t>
    </r>
    <r>
      <rPr>
        <i/>
        <sz val="14"/>
        <rFont val="Arial"/>
        <family val="2"/>
      </rPr>
      <t>Resultas SGA 2019.slsm</t>
    </r>
    <r>
      <rPr>
        <sz val="14"/>
        <rFont val="Arial"/>
        <family val="2"/>
      </rPr>
      <t>"</t>
    </r>
  </si>
  <si>
    <t>Repondre "oui" à la demande de remplacement des données</t>
  </si>
  <si>
    <r>
      <rPr>
        <sz val="14"/>
        <rFont val="Arial"/>
        <family val="2"/>
      </rPr>
      <t>Cliquer sur la macro</t>
    </r>
    <r>
      <rPr>
        <i/>
        <sz val="14"/>
        <rFont val="Arial"/>
        <family val="2"/>
      </rPr>
      <t xml:space="preserve"> "Edition des resultats"</t>
    </r>
  </si>
  <si>
    <r>
      <t>Cliquer sur la macro ""</t>
    </r>
    <r>
      <rPr>
        <i/>
        <sz val="14"/>
        <rFont val="Arial"/>
        <family val="2"/>
      </rPr>
      <t>Enregistrement au format PDF"</t>
    </r>
  </si>
  <si>
    <t>Enregister le fichier "PDF" créé</t>
  </si>
  <si>
    <t>Envoyer le Fichier "PDF" a tous les joueurs SGA + golf Autun</t>
  </si>
  <si>
    <t>D</t>
  </si>
  <si>
    <t>H</t>
  </si>
  <si>
    <t>EN CLIQUANT SUR LA MACRO "RAZ"
VOUS EFFACEZ TOUTES LES DONNEES
IL FAUT CLIQUER SUR LE BOUTON "MACRO" DE LA FEUILLE "Classement" POUR FINALISER LA REMISE A ZERO DU FICHIER</t>
  </si>
  <si>
    <t xml:space="preserve">Classement NET </t>
  </si>
  <si>
    <t>Palmares SGA AUTUN</t>
  </si>
  <si>
    <t>M</t>
  </si>
  <si>
    <t>Compétitions jouées :</t>
  </si>
  <si>
    <t>DUPUIS, Norbert</t>
  </si>
  <si>
    <t>LEDUC, Nadine</t>
  </si>
  <si>
    <t>ADOLPHE, Daniele</t>
  </si>
  <si>
    <t>ADOLPHE, Michel</t>
  </si>
  <si>
    <t>BALLEREAU, Henri</t>
  </si>
  <si>
    <t>BOHY, Arnaud</t>
  </si>
  <si>
    <t>BOHY, Laurence</t>
  </si>
  <si>
    <t>BOUTHIERE, Christine</t>
  </si>
  <si>
    <t>BOUTHIERE, Didier</t>
  </si>
  <si>
    <t>CHAUVEAU, Jean-François</t>
  </si>
  <si>
    <t>COQUET, Dominique</t>
  </si>
  <si>
    <t>COQUET, Jean Paul</t>
  </si>
  <si>
    <t>COUTANT, Jean yves</t>
  </si>
  <si>
    <t>DE JONCKHEERE, Jean Claude</t>
  </si>
  <si>
    <t>DECLERC, Didier</t>
  </si>
  <si>
    <t>DECLERC, Sylvie</t>
  </si>
  <si>
    <t>DEMONT, Chantal</t>
  </si>
  <si>
    <t>DEMONT, Gérard</t>
  </si>
  <si>
    <t>DUPARD, Anne Marie</t>
  </si>
  <si>
    <t>DUPARD, Daniel</t>
  </si>
  <si>
    <t>ELING, Jannes</t>
  </si>
  <si>
    <t>FROIDUROT, Gilbert</t>
  </si>
  <si>
    <t>GAUCHERY, Jacques</t>
  </si>
  <si>
    <t>GENY, Michel</t>
  </si>
  <si>
    <t>GNAEDINGER, Mario</t>
  </si>
  <si>
    <t>GORTVA, Jean-Francois</t>
  </si>
  <si>
    <t>GOUJON, Dominique</t>
  </si>
  <si>
    <t>GOUSSARD, Guy</t>
  </si>
  <si>
    <t>GOUSSARD, Maryse</t>
  </si>
  <si>
    <t>JAILLETTE, Jean Jacques</t>
  </si>
  <si>
    <t>JANOT, Eric</t>
  </si>
  <si>
    <t>JOUAS, Didier</t>
  </si>
  <si>
    <t>LACOMBE, Thierry</t>
  </si>
  <si>
    <t>LANGLOIS, Denis</t>
  </si>
  <si>
    <t>LATOMBE, Bernard</t>
  </si>
  <si>
    <t>LIORET, Jacques</t>
  </si>
  <si>
    <t>LOBREAU, Hubert</t>
  </si>
  <si>
    <t>LONJARD, Gilles</t>
  </si>
  <si>
    <t>LOUEDEC, Evelyne</t>
  </si>
  <si>
    <t>MACHIN, Pascal</t>
  </si>
  <si>
    <t>MARTIN, Pierre Denis</t>
  </si>
  <si>
    <t>MATHIEU, Odile</t>
  </si>
  <si>
    <t>MATHIEU, Patrice</t>
  </si>
  <si>
    <t>MEILLER, Jean François</t>
  </si>
  <si>
    <t>PASQUELIN,, Joel</t>
  </si>
  <si>
    <t>PERRON, Maurice</t>
  </si>
  <si>
    <t>PETITE, Christian</t>
  </si>
  <si>
    <t>PETITE, Julie</t>
  </si>
  <si>
    <t>POUDELET, Goulven</t>
  </si>
  <si>
    <t>PROST, Catherine</t>
  </si>
  <si>
    <t>PROST, Jean.Luc</t>
  </si>
  <si>
    <t>REGERT, Philippe</t>
  </si>
  <si>
    <t>REIJN, Dorien</t>
  </si>
  <si>
    <t>SILEM, Camiel</t>
  </si>
  <si>
    <t>SOUMIER, Gérard</t>
  </si>
  <si>
    <t>SPIJKERS, Cornelis</t>
  </si>
  <si>
    <t>TEERIKANGAS, Eero</t>
  </si>
  <si>
    <t>TERRIER, Alain</t>
  </si>
  <si>
    <t>THOMAS, Michel</t>
  </si>
  <si>
    <t>VALENTIN, Jean</t>
  </si>
  <si>
    <t>VAN SOEST, Barbara</t>
  </si>
  <si>
    <t>VAN SOEST, Joseph</t>
  </si>
  <si>
    <t>VARLET, Alain</t>
  </si>
  <si>
    <t>VUILLEMIN, Roland</t>
  </si>
  <si>
    <t>WIRTH, Claude</t>
  </si>
  <si>
    <t>WIRTH, Evelyne</t>
  </si>
  <si>
    <t>VAN DER KAAIJ, Willem</t>
  </si>
  <si>
    <t>TESSEDE, Daniele</t>
  </si>
  <si>
    <t>BROWN, Adam</t>
  </si>
  <si>
    <t>REPOUX Olivier</t>
  </si>
  <si>
    <t>REPOUX, Olivier</t>
  </si>
  <si>
    <t>GAUTHEY, Anne-Marie</t>
  </si>
  <si>
    <t>LECOINTE, Francois</t>
  </si>
  <si>
    <t>FENNELL, James</t>
  </si>
  <si>
    <r>
      <rPr>
        <sz val="10"/>
        <color rgb="FF000000"/>
        <rFont val="SansSerif"/>
      </rPr>
      <t>WILLIAMS, Colin</t>
    </r>
  </si>
  <si>
    <t>WILLIAMS, Colin</t>
  </si>
  <si>
    <t>LAURENT, Martine</t>
  </si>
  <si>
    <r>
      <rPr>
        <sz val="10"/>
        <color rgb="FF000000"/>
        <rFont val="SansSerif"/>
      </rPr>
      <t>GNAEDINGER, Mario</t>
    </r>
  </si>
  <si>
    <r>
      <rPr>
        <sz val="10"/>
        <color rgb="FF000000"/>
        <rFont val="SansSerif"/>
      </rPr>
      <t>THOMAS, Michel</t>
    </r>
  </si>
  <si>
    <r>
      <rPr>
        <sz val="10"/>
        <color rgb="FF000000"/>
        <rFont val="SansSerif"/>
      </rPr>
      <t>SOUMIER, Gérard</t>
    </r>
  </si>
  <si>
    <r>
      <rPr>
        <sz val="10"/>
        <color rgb="FF000000"/>
        <rFont val="SansSerif"/>
      </rPr>
      <t>VAN SOEST, Joseph</t>
    </r>
  </si>
  <si>
    <r>
      <rPr>
        <sz val="10"/>
        <color rgb="FF000000"/>
        <rFont val="SansSerif"/>
      </rPr>
      <t>VARLET, Alain</t>
    </r>
  </si>
  <si>
    <r>
      <rPr>
        <sz val="10"/>
        <color rgb="FF000000"/>
        <rFont val="SansSerif"/>
      </rPr>
      <t>LONJARD, Gilles</t>
    </r>
  </si>
  <si>
    <r>
      <rPr>
        <sz val="10"/>
        <color rgb="FF000000"/>
        <rFont val="SansSerif"/>
      </rPr>
      <t>JAILLETTE, Jean Jacques</t>
    </r>
  </si>
  <si>
    <r>
      <rPr>
        <sz val="10"/>
        <color rgb="FF000000"/>
        <rFont val="SansSerif"/>
      </rPr>
      <t>GOUSSARD, Maryse</t>
    </r>
  </si>
  <si>
    <r>
      <rPr>
        <sz val="10"/>
        <color rgb="FF000000"/>
        <rFont val="SansSerif"/>
      </rPr>
      <t>GENY, Michel</t>
    </r>
  </si>
  <si>
    <r>
      <rPr>
        <sz val="10"/>
        <color rgb="FF000000"/>
        <rFont val="SansSerif"/>
      </rPr>
      <t>GAUTHEY, Anne-Marie</t>
    </r>
  </si>
  <si>
    <r>
      <rPr>
        <sz val="10"/>
        <color rgb="FF000000"/>
        <rFont val="SansSerif"/>
      </rPr>
      <t>MATHIEU, Patrice</t>
    </r>
  </si>
  <si>
    <r>
      <rPr>
        <sz val="10"/>
        <color rgb="FF000000"/>
        <rFont val="SansSerif"/>
      </rPr>
      <t>LOUEDEC, Evelyne</t>
    </r>
  </si>
  <si>
    <r>
      <rPr>
        <sz val="10"/>
        <color rgb="FF000000"/>
        <rFont val="SansSerif"/>
      </rPr>
      <t>WIRTH, Claude</t>
    </r>
  </si>
  <si>
    <r>
      <rPr>
        <sz val="10"/>
        <color rgb="FF000000"/>
        <rFont val="SansSerif"/>
      </rPr>
      <t>PERRON, Maurice</t>
    </r>
  </si>
  <si>
    <r>
      <rPr>
        <sz val="10"/>
        <color rgb="FF000000"/>
        <rFont val="SansSerif"/>
      </rPr>
      <t>GOUSSARD, Guy</t>
    </r>
  </si>
  <si>
    <r>
      <rPr>
        <sz val="10"/>
        <color rgb="FF000000"/>
        <rFont val="SansSerif"/>
      </rPr>
      <t>VAN SOEST, Barbara</t>
    </r>
  </si>
  <si>
    <r>
      <rPr>
        <sz val="10"/>
        <color rgb="FF000000"/>
        <rFont val="SansSerif"/>
      </rPr>
      <t>TERRIER, Alain</t>
    </r>
  </si>
  <si>
    <r>
      <rPr>
        <sz val="10"/>
        <color rgb="FF000000"/>
        <rFont val="SansSerif"/>
      </rPr>
      <t>GORTVA, Jean-Francois</t>
    </r>
  </si>
  <si>
    <r>
      <rPr>
        <sz val="10"/>
        <color rgb="FF000000"/>
        <rFont val="SansSerif"/>
      </rPr>
      <t>MATHIEU, Odile</t>
    </r>
  </si>
  <si>
    <r>
      <rPr>
        <sz val="10"/>
        <color rgb="FF000000"/>
        <rFont val="SansSerif"/>
      </rPr>
      <t>MEILLER, Jean François</t>
    </r>
  </si>
  <si>
    <r>
      <rPr>
        <sz val="10"/>
        <color rgb="FF000000"/>
        <rFont val="SansSerif"/>
      </rPr>
      <t>ELING, Jannes</t>
    </r>
  </si>
  <si>
    <r>
      <rPr>
        <sz val="10"/>
        <color rgb="FF000000"/>
        <rFont val="SansSerif"/>
      </rPr>
      <t>VUILLEMIN, Roland</t>
    </r>
  </si>
  <si>
    <r>
      <rPr>
        <sz val="10"/>
        <color rgb="FF000000"/>
        <rFont val="SansSerif"/>
      </rPr>
      <t>VAN DER KAAIJ, Willem</t>
    </r>
  </si>
  <si>
    <t>ROSSBAND, Colette</t>
  </si>
  <si>
    <r>
      <rPr>
        <sz val="10"/>
        <color rgb="FF000000"/>
        <rFont val="SansSerif"/>
      </rPr>
      <t>WIRTH, Evelyne</t>
    </r>
  </si>
  <si>
    <r>
      <rPr>
        <sz val="10"/>
        <color rgb="FF000000"/>
        <rFont val="SansSerif"/>
      </rPr>
      <t>BROWN, Adam</t>
    </r>
  </si>
  <si>
    <r>
      <rPr>
        <sz val="10"/>
        <color rgb="FF000000"/>
        <rFont val="SansSerif"/>
      </rPr>
      <t>LEDUC, Nadine</t>
    </r>
  </si>
  <si>
    <r>
      <rPr>
        <sz val="10"/>
        <color rgb="FF000000"/>
        <rFont val="SansSerif"/>
      </rPr>
      <t>ROSSBAND, Colette</t>
    </r>
  </si>
  <si>
    <r>
      <rPr>
        <sz val="10"/>
        <color rgb="FF000000"/>
        <rFont val="SansSerif"/>
      </rPr>
      <t>LOBREAU, Hubert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</si>
</sst>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0C]d\ mmmm\ yyyy;@"/>
    <numFmt numFmtId="166" formatCode="yyyy"/>
    <numFmt numFmtId="167" formatCode="[$-40C]d\-mmm"/>
  </numFmts>
  <fonts count="45">
    <font>
      <sz val="11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i/>
      <u/>
      <sz val="11"/>
      <name val="Arial"/>
      <family val="2"/>
    </font>
    <font>
      <b/>
      <sz val="24"/>
      <color theme="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sz val="11"/>
      <color rgb="FF000000"/>
      <name val="Arial1"/>
    </font>
    <font>
      <sz val="9"/>
      <color rgb="FFFF000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4"/>
      <color rgb="FFFF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b/>
      <sz val="11"/>
      <color rgb="FFFF0000"/>
      <name val="Arial"/>
      <family val="2"/>
    </font>
    <font>
      <sz val="10"/>
      <color rgb="FF000000"/>
      <name val="Arial Narrow"/>
      <family val="2"/>
    </font>
    <font>
      <sz val="1"/>
      <color rgb="FFFFFFFF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"/>
      <color rgb="FFFFFFFF"/>
      <name val="Arial Narrow"/>
      <family val="2"/>
    </font>
    <font>
      <sz val="10"/>
      <color rgb="FF000000"/>
      <name val="Arial Narrow"/>
      <family val="2"/>
    </font>
    <font>
      <sz val="1"/>
      <color rgb="FFFFFFFF"/>
      <name val="Arial Narrow"/>
      <family val="2"/>
    </font>
    <font>
      <sz val="10"/>
      <color rgb="FF000000"/>
      <name val="Arial Narrow"/>
      <family val="2"/>
    </font>
    <font>
      <sz val="1"/>
      <color rgb="FFFFFFFF"/>
      <name val="Arial Narrow"/>
      <family val="2"/>
    </font>
    <font>
      <b/>
      <sz val="12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"/>
      <color rgb="FFFFFFFF"/>
      <name val="Arial Narrow"/>
      <family val="2"/>
    </font>
    <font>
      <b/>
      <sz val="22"/>
      <name val="Arial"/>
      <family val="2"/>
    </font>
    <font>
      <sz val="11"/>
      <name val="Arial"/>
      <family val="2"/>
    </font>
    <font>
      <sz val="10"/>
      <color rgb="FF171718"/>
      <name val="Open Sans"/>
      <family val="2"/>
    </font>
    <font>
      <sz val="10"/>
      <color rgb="FF000000"/>
      <name val="SansSerif"/>
      <family val="2"/>
    </font>
    <font>
      <sz val="10"/>
      <color rgb="FF000000"/>
      <name val="SansSerif"/>
    </font>
  </fonts>
  <fills count="16">
    <fill>
      <patternFill patternType="none"/>
    </fill>
    <fill>
      <patternFill patternType="gray125"/>
    </fill>
    <fill>
      <patternFill patternType="solid">
        <fgColor rgb="FFFFD700"/>
        <bgColor rgb="FFFFD700"/>
      </patternFill>
    </fill>
    <fill>
      <patternFill patternType="solid">
        <fgColor rgb="FFF0F9FF"/>
        <bgColor rgb="FFF0F9FF"/>
      </patternFill>
    </fill>
    <fill>
      <patternFill patternType="none">
        <fgColor auto="1"/>
        <bgColor auto="1"/>
      </patternFill>
    </fill>
    <fill>
      <patternFill patternType="solid">
        <fgColor indexed="11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47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CC"/>
        <bgColor indexed="22"/>
      </patternFill>
    </fill>
    <fill>
      <patternFill patternType="solid">
        <fgColor rgb="FF24FC2E"/>
        <bgColor indexed="64"/>
      </patternFill>
    </fill>
    <fill>
      <patternFill patternType="solid">
        <fgColor rgb="FFFFFFFF"/>
      </patternFill>
    </fill>
    <fill>
      <patternFill patternType="solid">
        <fgColor rgb="FFEAEDEE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8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4" borderId="6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1" fillId="4" borderId="6"/>
    <xf numFmtId="0" fontId="1" fillId="4" borderId="6"/>
  </cellStyleXfs>
  <cellXfs count="144">
    <xf numFmtId="0" fontId="0" fillId="0" borderId="0" xfId="0"/>
    <xf numFmtId="0" fontId="0" fillId="3" borderId="4" xfId="0" applyFill="1" applyBorder="1"/>
    <xf numFmtId="0" fontId="7" fillId="5" borderId="0" xfId="0" applyFont="1" applyFill="1" applyAlignment="1">
      <alignment horizontal="left" vertical="center"/>
    </xf>
    <xf numFmtId="164" fontId="8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9" xfId="0" applyFont="1" applyBorder="1"/>
    <xf numFmtId="0" fontId="7" fillId="0" borderId="9" xfId="0" applyFont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0" fontId="0" fillId="2" borderId="5" xfId="0" applyFill="1" applyBorder="1"/>
    <xf numFmtId="0" fontId="0" fillId="2" borderId="2" xfId="0" applyFill="1" applyBorder="1"/>
    <xf numFmtId="49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8" borderId="6" xfId="0" applyFont="1" applyFill="1" applyBorder="1" applyAlignment="1">
      <alignment horizontal="center"/>
    </xf>
    <xf numFmtId="164" fontId="0" fillId="0" borderId="0" xfId="0" applyNumberFormat="1"/>
    <xf numFmtId="0" fontId="0" fillId="0" borderId="11" xfId="0" applyBorder="1"/>
    <xf numFmtId="0" fontId="0" fillId="0" borderId="12" xfId="0" applyBorder="1"/>
    <xf numFmtId="0" fontId="8" fillId="0" borderId="13" xfId="0" applyFont="1" applyBorder="1"/>
    <xf numFmtId="0" fontId="7" fillId="0" borderId="13" xfId="0" applyFont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0" fontId="7" fillId="12" borderId="7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/>
    <xf numFmtId="0" fontId="0" fillId="4" borderId="3" xfId="0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5" fontId="12" fillId="10" borderId="6" xfId="0" applyNumberFormat="1" applyFont="1" applyFill="1" applyBorder="1" applyAlignment="1">
      <alignment vertical="center" wrapText="1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164" fontId="0" fillId="0" borderId="12" xfId="0" applyNumberFormat="1" applyBorder="1"/>
    <xf numFmtId="0" fontId="19" fillId="0" borderId="0" xfId="0" applyFont="1"/>
    <xf numFmtId="0" fontId="8" fillId="0" borderId="6" xfId="0" applyFont="1" applyBorder="1" applyAlignment="1">
      <alignment horizontal="center"/>
    </xf>
    <xf numFmtId="0" fontId="20" fillId="0" borderId="0" xfId="0" applyFont="1"/>
    <xf numFmtId="164" fontId="8" fillId="0" borderId="20" xfId="0" applyNumberFormat="1" applyFont="1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22" fillId="0" borderId="0" xfId="0" applyFont="1"/>
    <xf numFmtId="49" fontId="2" fillId="3" borderId="5" xfId="0" applyNumberFormat="1" applyFont="1" applyFill="1" applyBorder="1" applyAlignment="1">
      <alignment vertical="center" wrapText="1"/>
    </xf>
    <xf numFmtId="164" fontId="8" fillId="0" borderId="0" xfId="0" applyNumberFormat="1" applyFont="1"/>
    <xf numFmtId="0" fontId="24" fillId="0" borderId="0" xfId="0" applyFont="1"/>
    <xf numFmtId="164" fontId="0" fillId="0" borderId="0" xfId="0" applyNumberFormat="1" applyAlignment="1">
      <alignment horizontal="right" vertical="center"/>
    </xf>
    <xf numFmtId="164" fontId="0" fillId="0" borderId="15" xfId="0" applyNumberFormat="1" applyBorder="1"/>
    <xf numFmtId="0" fontId="19" fillId="0" borderId="22" xfId="0" applyFont="1" applyBorder="1"/>
    <xf numFmtId="0" fontId="22" fillId="0" borderId="1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49" fontId="26" fillId="4" borderId="3" xfId="0" applyNumberFormat="1" applyFont="1" applyFill="1" applyBorder="1" applyAlignment="1">
      <alignment vertical="center" wrapText="1"/>
    </xf>
    <xf numFmtId="49" fontId="27" fillId="4" borderId="5" xfId="0" applyNumberFormat="1" applyFont="1" applyFill="1" applyBorder="1" applyAlignment="1">
      <alignment vertical="top" wrapText="1"/>
    </xf>
    <xf numFmtId="0" fontId="22" fillId="0" borderId="16" xfId="0" applyFont="1" applyBorder="1" applyAlignment="1">
      <alignment horizontal="right"/>
    </xf>
    <xf numFmtId="164" fontId="0" fillId="0" borderId="0" xfId="0" applyNumberFormat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left" vertical="center" wrapText="1"/>
    </xf>
    <xf numFmtId="49" fontId="26" fillId="4" borderId="23" xfId="0" applyNumberFormat="1" applyFont="1" applyFill="1" applyBorder="1" applyAlignment="1">
      <alignment horizontal="center" vertical="center" wrapText="1"/>
    </xf>
    <xf numFmtId="0" fontId="0" fillId="4" borderId="23" xfId="0" applyFill="1" applyBorder="1"/>
    <xf numFmtId="49" fontId="2" fillId="4" borderId="5" xfId="0" applyNumberFormat="1" applyFont="1" applyFill="1" applyBorder="1" applyAlignment="1">
      <alignment horizontal="left" vertical="center" wrapText="1"/>
    </xf>
    <xf numFmtId="0" fontId="0" fillId="4" borderId="5" xfId="0" applyFill="1" applyBorder="1"/>
    <xf numFmtId="0" fontId="0" fillId="3" borderId="24" xfId="0" applyFill="1" applyBorder="1"/>
    <xf numFmtId="49" fontId="2" fillId="3" borderId="5" xfId="0" applyNumberFormat="1" applyFont="1" applyFill="1" applyBorder="1" applyAlignment="1">
      <alignment horizontal="left" vertical="center" wrapText="1"/>
    </xf>
    <xf numFmtId="0" fontId="0" fillId="3" borderId="5" xfId="0" applyFill="1" applyBorder="1"/>
    <xf numFmtId="49" fontId="27" fillId="4" borderId="6" xfId="0" applyNumberFormat="1" applyFont="1" applyFill="1" applyBorder="1" applyAlignment="1">
      <alignment horizontal="left" vertical="top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vertical="center" wrapText="1"/>
    </xf>
    <xf numFmtId="49" fontId="30" fillId="2" borderId="1" xfId="0" applyNumberFormat="1" applyFont="1" applyFill="1" applyBorder="1" applyAlignment="1">
      <alignment vertical="center" wrapText="1"/>
    </xf>
    <xf numFmtId="49" fontId="28" fillId="4" borderId="23" xfId="0" applyNumberFormat="1" applyFont="1" applyFill="1" applyBorder="1" applyAlignment="1">
      <alignment vertical="center" wrapText="1"/>
    </xf>
    <xf numFmtId="49" fontId="29" fillId="4" borderId="5" xfId="0" applyNumberFormat="1" applyFont="1" applyFill="1" applyBorder="1" applyAlignment="1">
      <alignment vertical="center" wrapText="1"/>
    </xf>
    <xf numFmtId="49" fontId="29" fillId="3" borderId="5" xfId="0" applyNumberFormat="1" applyFont="1" applyFill="1" applyBorder="1" applyAlignment="1">
      <alignment vertical="center" wrapText="1"/>
    </xf>
    <xf numFmtId="49" fontId="31" fillId="4" borderId="6" xfId="0" applyNumberFormat="1" applyFont="1" applyFill="1" applyBorder="1" applyAlignment="1">
      <alignment vertical="top" wrapText="1"/>
    </xf>
    <xf numFmtId="49" fontId="32" fillId="4" borderId="23" xfId="0" applyNumberFormat="1" applyFont="1" applyFill="1" applyBorder="1" applyAlignment="1">
      <alignment horizontal="center" vertical="center" wrapText="1"/>
    </xf>
    <xf numFmtId="49" fontId="32" fillId="4" borderId="3" xfId="0" applyNumberFormat="1" applyFont="1" applyFill="1" applyBorder="1" applyAlignment="1">
      <alignment horizontal="center" vertical="center" wrapText="1"/>
    </xf>
    <xf numFmtId="49" fontId="33" fillId="4" borderId="5" xfId="0" applyNumberFormat="1" applyFont="1" applyFill="1" applyBorder="1" applyAlignment="1">
      <alignment horizontal="left" vertical="top" wrapText="1"/>
    </xf>
    <xf numFmtId="49" fontId="34" fillId="4" borderId="23" xfId="0" applyNumberFormat="1" applyFont="1" applyFill="1" applyBorder="1" applyAlignment="1">
      <alignment horizontal="center" vertical="center" wrapText="1"/>
    </xf>
    <xf numFmtId="49" fontId="35" fillId="4" borderId="6" xfId="0" applyNumberFormat="1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166" fontId="21" fillId="10" borderId="10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13" fillId="4" borderId="0" xfId="0" applyFont="1" applyFill="1"/>
    <xf numFmtId="0" fontId="13" fillId="0" borderId="0" xfId="0" applyFont="1" applyAlignment="1">
      <alignment vertical="center"/>
    </xf>
    <xf numFmtId="0" fontId="13" fillId="0" borderId="6" xfId="0" applyFont="1" applyBorder="1"/>
    <xf numFmtId="0" fontId="13" fillId="0" borderId="22" xfId="0" applyFont="1" applyBorder="1"/>
    <xf numFmtId="49" fontId="37" fillId="4" borderId="23" xfId="0" applyNumberFormat="1" applyFont="1" applyFill="1" applyBorder="1" applyAlignment="1">
      <alignment horizontal="center" vertical="center" wrapText="1"/>
    </xf>
    <xf numFmtId="49" fontId="39" fillId="4" borderId="6" xfId="0" applyNumberFormat="1" applyFont="1" applyFill="1" applyBorder="1" applyAlignment="1">
      <alignment horizontal="left" vertical="top" wrapText="1"/>
    </xf>
    <xf numFmtId="49" fontId="37" fillId="4" borderId="23" xfId="0" applyNumberFormat="1" applyFont="1" applyFill="1" applyBorder="1" applyAlignment="1">
      <alignment vertical="center" wrapText="1"/>
    </xf>
    <xf numFmtId="49" fontId="38" fillId="4" borderId="5" xfId="0" applyNumberFormat="1" applyFont="1" applyFill="1" applyBorder="1" applyAlignment="1">
      <alignment vertical="center" wrapText="1"/>
    </xf>
    <xf numFmtId="49" fontId="38" fillId="3" borderId="5" xfId="0" applyNumberFormat="1" applyFont="1" applyFill="1" applyBorder="1" applyAlignment="1">
      <alignment vertical="center" wrapText="1"/>
    </xf>
    <xf numFmtId="49" fontId="39" fillId="4" borderId="6" xfId="0" applyNumberFormat="1" applyFont="1" applyFill="1" applyBorder="1" applyAlignment="1">
      <alignment vertical="top" wrapText="1"/>
    </xf>
    <xf numFmtId="0" fontId="8" fillId="0" borderId="12" xfId="0" applyFont="1" applyBorder="1" applyAlignment="1">
      <alignment horizontal="center"/>
    </xf>
    <xf numFmtId="0" fontId="42" fillId="14" borderId="6" xfId="0" applyFont="1" applyFill="1" applyBorder="1" applyAlignment="1">
      <alignment vertical="center" wrapText="1"/>
    </xf>
    <xf numFmtId="0" fontId="42" fillId="15" borderId="6" xfId="0" applyFont="1" applyFill="1" applyBorder="1" applyAlignment="1">
      <alignment vertical="center" wrapText="1"/>
    </xf>
    <xf numFmtId="0" fontId="43" fillId="4" borderId="0" xfId="0" applyFont="1" applyFill="1" applyAlignment="1">
      <alignment horizontal="center" vertical="center" wrapText="1"/>
    </xf>
    <xf numFmtId="0" fontId="43" fillId="4" borderId="6" xfId="0" applyFont="1" applyFill="1" applyBorder="1" applyAlignment="1">
      <alignment horizontal="left" vertical="center" wrapText="1"/>
    </xf>
    <xf numFmtId="0" fontId="43" fillId="4" borderId="6" xfId="1481" applyFont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13" borderId="6" xfId="0" applyFont="1" applyFill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167" fontId="21" fillId="10" borderId="6" xfId="0" applyNumberFormat="1" applyFont="1" applyFill="1" applyBorder="1" applyAlignment="1">
      <alignment horizontal="center" vertical="center" wrapText="1"/>
    </xf>
    <xf numFmtId="166" fontId="21" fillId="10" borderId="10" xfId="0" applyNumberFormat="1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horizontal="center" vertical="center" wrapText="1"/>
    </xf>
    <xf numFmtId="0" fontId="40" fillId="13" borderId="6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38" fillId="4" borderId="5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</cellXfs>
  <cellStyles count="1482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" xfId="588" builtinId="8" hidden="1"/>
    <cellStyle name="Lien hypertexte" xfId="590" builtinId="8" hidden="1"/>
    <cellStyle name="Lien hypertexte" xfId="592" builtinId="8" hidden="1"/>
    <cellStyle name="Lien hypertexte" xfId="594" builtinId="8" hidden="1"/>
    <cellStyle name="Lien hypertexte" xfId="596" builtinId="8" hidden="1"/>
    <cellStyle name="Lien hypertexte" xfId="598" builtinId="8" hidden="1"/>
    <cellStyle name="Lien hypertexte" xfId="600" builtinId="8" hidden="1"/>
    <cellStyle name="Lien hypertexte" xfId="602" builtinId="8" hidden="1"/>
    <cellStyle name="Lien hypertexte" xfId="604" builtinId="8" hidden="1"/>
    <cellStyle name="Lien hypertexte" xfId="606" builtinId="8" hidden="1"/>
    <cellStyle name="Lien hypertexte" xfId="608" builtinId="8" hidden="1"/>
    <cellStyle name="Lien hypertexte" xfId="610" builtinId="8" hidden="1"/>
    <cellStyle name="Lien hypertexte" xfId="612" builtinId="8" hidden="1"/>
    <cellStyle name="Lien hypertexte" xfId="614" builtinId="8" hidden="1"/>
    <cellStyle name="Lien hypertexte" xfId="616" builtinId="8" hidden="1"/>
    <cellStyle name="Lien hypertexte" xfId="618" builtinId="8" hidden="1"/>
    <cellStyle name="Lien hypertexte" xfId="620" builtinId="8" hidden="1"/>
    <cellStyle name="Lien hypertexte" xfId="622" builtinId="8" hidden="1"/>
    <cellStyle name="Lien hypertexte" xfId="624" builtinId="8" hidden="1"/>
    <cellStyle name="Lien hypertexte" xfId="626" builtinId="8" hidden="1"/>
    <cellStyle name="Lien hypertexte" xfId="628" builtinId="8" hidden="1"/>
    <cellStyle name="Lien hypertexte" xfId="630" builtinId="8" hidden="1"/>
    <cellStyle name="Lien hypertexte" xfId="632" builtinId="8" hidden="1"/>
    <cellStyle name="Lien hypertexte" xfId="634" builtinId="8" hidden="1"/>
    <cellStyle name="Lien hypertexte" xfId="636" builtinId="8" hidden="1"/>
    <cellStyle name="Lien hypertexte" xfId="638" builtinId="8" hidden="1"/>
    <cellStyle name="Lien hypertexte" xfId="640" builtinId="8" hidden="1"/>
    <cellStyle name="Lien hypertexte" xfId="642" builtinId="8" hidden="1"/>
    <cellStyle name="Lien hypertexte" xfId="644" builtinId="8" hidden="1"/>
    <cellStyle name="Lien hypertexte" xfId="646" builtinId="8" hidden="1"/>
    <cellStyle name="Lien hypertexte" xfId="648" builtinId="8" hidden="1"/>
    <cellStyle name="Lien hypertexte" xfId="650" builtinId="8" hidden="1"/>
    <cellStyle name="Lien hypertexte" xfId="652" builtinId="8" hidden="1"/>
    <cellStyle name="Lien hypertexte" xfId="654" builtinId="8" hidden="1"/>
    <cellStyle name="Lien hypertexte" xfId="656" builtinId="8" hidden="1"/>
    <cellStyle name="Lien hypertexte" xfId="658" builtinId="8" hidden="1"/>
    <cellStyle name="Lien hypertexte" xfId="660" builtinId="8" hidden="1"/>
    <cellStyle name="Lien hypertexte" xfId="662" builtinId="8" hidden="1"/>
    <cellStyle name="Lien hypertexte" xfId="664" builtinId="8" hidden="1"/>
    <cellStyle name="Lien hypertexte" xfId="666" builtinId="8" hidden="1"/>
    <cellStyle name="Lien hypertexte" xfId="668" builtinId="8" hidden="1"/>
    <cellStyle name="Lien hypertexte" xfId="670" builtinId="8" hidden="1"/>
    <cellStyle name="Lien hypertexte" xfId="672" builtinId="8" hidden="1"/>
    <cellStyle name="Lien hypertexte" xfId="674" builtinId="8" hidden="1"/>
    <cellStyle name="Lien hypertexte" xfId="676" builtinId="8" hidden="1"/>
    <cellStyle name="Lien hypertexte" xfId="678" builtinId="8" hidden="1"/>
    <cellStyle name="Lien hypertexte" xfId="680" builtinId="8" hidden="1"/>
    <cellStyle name="Lien hypertexte" xfId="682" builtinId="8" hidden="1"/>
    <cellStyle name="Lien hypertexte" xfId="684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" xfId="754" builtinId="8" hidden="1"/>
    <cellStyle name="Lien hypertexte" xfId="756" builtinId="8" hidden="1"/>
    <cellStyle name="Lien hypertexte" xfId="758" builtinId="8" hidden="1"/>
    <cellStyle name="Lien hypertexte" xfId="760" builtinId="8" hidden="1"/>
    <cellStyle name="Lien hypertexte" xfId="762" builtinId="8" hidden="1"/>
    <cellStyle name="Lien hypertexte" xfId="764" builtinId="8" hidden="1"/>
    <cellStyle name="Lien hypertexte" xfId="766" builtinId="8" hidden="1"/>
    <cellStyle name="Lien hypertexte" xfId="768" builtinId="8" hidden="1"/>
    <cellStyle name="Lien hypertexte" xfId="770" builtinId="8" hidden="1"/>
    <cellStyle name="Lien hypertexte" xfId="772" builtinId="8" hidden="1"/>
    <cellStyle name="Lien hypertexte" xfId="774" builtinId="8" hidden="1"/>
    <cellStyle name="Lien hypertexte" xfId="776" builtinId="8" hidden="1"/>
    <cellStyle name="Lien hypertexte" xfId="778" builtinId="8" hidden="1"/>
    <cellStyle name="Lien hypertexte" xfId="780" builtinId="8" hidden="1"/>
    <cellStyle name="Lien hypertexte" xfId="782" builtinId="8" hidden="1"/>
    <cellStyle name="Lien hypertexte" xfId="784" builtinId="8" hidden="1"/>
    <cellStyle name="Lien hypertexte" xfId="786" builtinId="8" hidden="1"/>
    <cellStyle name="Lien hypertexte" xfId="788" builtinId="8" hidden="1"/>
    <cellStyle name="Lien hypertexte" xfId="790" builtinId="8" hidden="1"/>
    <cellStyle name="Lien hypertexte" xfId="792" builtinId="8" hidden="1"/>
    <cellStyle name="Lien hypertexte" xfId="794" builtinId="8" hidden="1"/>
    <cellStyle name="Lien hypertexte" xfId="796" builtinId="8" hidden="1"/>
    <cellStyle name="Lien hypertexte" xfId="798" builtinId="8" hidden="1"/>
    <cellStyle name="Lien hypertexte" xfId="800" builtinId="8" hidden="1"/>
    <cellStyle name="Lien hypertexte" xfId="802" builtinId="8" hidden="1"/>
    <cellStyle name="Lien hypertexte" xfId="804" builtinId="8" hidden="1"/>
    <cellStyle name="Lien hypertexte" xfId="806" builtinId="8" hidden="1"/>
    <cellStyle name="Lien hypertexte" xfId="808" builtinId="8" hidden="1"/>
    <cellStyle name="Lien hypertexte" xfId="810" builtinId="8" hidden="1"/>
    <cellStyle name="Lien hypertexte" xfId="812" builtinId="8" hidden="1"/>
    <cellStyle name="Lien hypertexte" xfId="814" builtinId="8" hidden="1"/>
    <cellStyle name="Lien hypertexte" xfId="816" builtinId="8" hidden="1"/>
    <cellStyle name="Lien hypertexte" xfId="818" builtinId="8" hidden="1"/>
    <cellStyle name="Lien hypertexte" xfId="820" builtinId="8" hidden="1"/>
    <cellStyle name="Lien hypertexte" xfId="822" builtinId="8" hidden="1"/>
    <cellStyle name="Lien hypertexte" xfId="824" builtinId="8" hidden="1"/>
    <cellStyle name="Lien hypertexte" xfId="826" builtinId="8" hidden="1"/>
    <cellStyle name="Lien hypertexte" xfId="828" builtinId="8" hidden="1"/>
    <cellStyle name="Lien hypertexte" xfId="830" builtinId="8" hidden="1"/>
    <cellStyle name="Lien hypertexte" xfId="832" builtinId="8" hidden="1"/>
    <cellStyle name="Lien hypertexte" xfId="834" builtinId="8" hidden="1"/>
    <cellStyle name="Lien hypertexte" xfId="836" builtinId="8" hidden="1"/>
    <cellStyle name="Lien hypertexte" xfId="838" builtinId="8" hidden="1"/>
    <cellStyle name="Lien hypertexte" xfId="840" builtinId="8" hidden="1"/>
    <cellStyle name="Lien hypertexte" xfId="842" builtinId="8" hidden="1"/>
    <cellStyle name="Lien hypertexte" xfId="844" builtinId="8" hidden="1"/>
    <cellStyle name="Lien hypertexte" xfId="846" builtinId="8" hidden="1"/>
    <cellStyle name="Lien hypertexte" xfId="848" builtinId="8" hidden="1"/>
    <cellStyle name="Lien hypertexte" xfId="850" builtinId="8" hidden="1"/>
    <cellStyle name="Lien hypertexte" xfId="852" builtinId="8" hidden="1"/>
    <cellStyle name="Lien hypertexte" xfId="854" builtinId="8" hidden="1"/>
    <cellStyle name="Lien hypertexte" xfId="856" builtinId="8" hidden="1"/>
    <cellStyle name="Lien hypertexte" xfId="858" builtinId="8" hidden="1"/>
    <cellStyle name="Lien hypertexte" xfId="860" builtinId="8" hidden="1"/>
    <cellStyle name="Lien hypertexte" xfId="862" builtinId="8" hidden="1"/>
    <cellStyle name="Lien hypertexte" xfId="864" builtinId="8" hidden="1"/>
    <cellStyle name="Lien hypertexte" xfId="866" builtinId="8" hidden="1"/>
    <cellStyle name="Lien hypertexte" xfId="868" builtinId="8" hidden="1"/>
    <cellStyle name="Lien hypertexte" xfId="870" builtinId="8" hidden="1"/>
    <cellStyle name="Lien hypertexte" xfId="872" builtinId="8" hidden="1"/>
    <cellStyle name="Lien hypertexte" xfId="874" builtinId="8" hidden="1"/>
    <cellStyle name="Lien hypertexte" xfId="876" builtinId="8" hidden="1"/>
    <cellStyle name="Lien hypertexte" xfId="878" builtinId="8" hidden="1"/>
    <cellStyle name="Lien hypertexte" xfId="880" builtinId="8" hidden="1"/>
    <cellStyle name="Lien hypertexte" xfId="882" builtinId="8" hidden="1"/>
    <cellStyle name="Lien hypertexte" xfId="884" builtinId="8" hidden="1"/>
    <cellStyle name="Lien hypertexte" xfId="886" builtinId="8" hidden="1"/>
    <cellStyle name="Lien hypertexte" xfId="888" builtinId="8" hidden="1"/>
    <cellStyle name="Lien hypertexte" xfId="890" builtinId="8" hidden="1"/>
    <cellStyle name="Lien hypertexte" xfId="892" builtinId="8" hidden="1"/>
    <cellStyle name="Lien hypertexte" xfId="894" builtinId="8" hidden="1"/>
    <cellStyle name="Lien hypertexte" xfId="896" builtinId="8" hidden="1"/>
    <cellStyle name="Lien hypertexte" xfId="898" builtinId="8" hidden="1"/>
    <cellStyle name="Lien hypertexte" xfId="900" builtinId="8" hidden="1"/>
    <cellStyle name="Lien hypertexte" xfId="902" builtinId="8" hidden="1"/>
    <cellStyle name="Lien hypertexte" xfId="904" builtinId="8" hidden="1"/>
    <cellStyle name="Lien hypertexte" xfId="906" builtinId="8" hidden="1"/>
    <cellStyle name="Lien hypertexte" xfId="908" builtinId="8" hidden="1"/>
    <cellStyle name="Lien hypertexte" xfId="910" builtinId="8" hidden="1"/>
    <cellStyle name="Lien hypertexte" xfId="912" builtinId="8" hidden="1"/>
    <cellStyle name="Lien hypertexte" xfId="914" builtinId="8" hidden="1"/>
    <cellStyle name="Lien hypertexte" xfId="916" builtinId="8" hidden="1"/>
    <cellStyle name="Lien hypertexte" xfId="918" builtinId="8" hidden="1"/>
    <cellStyle name="Lien hypertexte" xfId="920" builtinId="8" hidden="1"/>
    <cellStyle name="Lien hypertexte" xfId="922" builtinId="8" hidden="1"/>
    <cellStyle name="Lien hypertexte" xfId="924" builtinId="8" hidden="1"/>
    <cellStyle name="Lien hypertexte" xfId="926" builtinId="8" hidden="1"/>
    <cellStyle name="Lien hypertexte" xfId="928" builtinId="8" hidden="1"/>
    <cellStyle name="Lien hypertexte" xfId="930" builtinId="8" hidden="1"/>
    <cellStyle name="Lien hypertexte" xfId="932" builtinId="8" hidden="1"/>
    <cellStyle name="Lien hypertexte" xfId="934" builtinId="8" hidden="1"/>
    <cellStyle name="Lien hypertexte" xfId="936" builtinId="8" hidden="1"/>
    <cellStyle name="Lien hypertexte" xfId="938" builtinId="8" hidden="1"/>
    <cellStyle name="Lien hypertexte" xfId="940" builtinId="8" hidden="1"/>
    <cellStyle name="Lien hypertexte" xfId="942" builtinId="8" hidden="1"/>
    <cellStyle name="Lien hypertexte" xfId="944" builtinId="8" hidden="1"/>
    <cellStyle name="Lien hypertexte" xfId="946" builtinId="8" hidden="1"/>
    <cellStyle name="Lien hypertexte" xfId="948" builtinId="8" hidden="1"/>
    <cellStyle name="Lien hypertexte" xfId="950" builtinId="8" hidden="1"/>
    <cellStyle name="Lien hypertexte" xfId="952" builtinId="8" hidden="1"/>
    <cellStyle name="Lien hypertexte" xfId="954" builtinId="8" hidden="1"/>
    <cellStyle name="Lien hypertexte" xfId="956" builtinId="8" hidden="1"/>
    <cellStyle name="Lien hypertexte" xfId="958" builtinId="8" hidden="1"/>
    <cellStyle name="Lien hypertexte" xfId="960" builtinId="8" hidden="1"/>
    <cellStyle name="Lien hypertexte" xfId="962" builtinId="8" hidden="1"/>
    <cellStyle name="Lien hypertexte" xfId="964" builtinId="8" hidden="1"/>
    <cellStyle name="Lien hypertexte" xfId="966" builtinId="8" hidden="1"/>
    <cellStyle name="Lien hypertexte" xfId="968" builtinId="8" hidden="1"/>
    <cellStyle name="Lien hypertexte" xfId="970" builtinId="8" hidden="1"/>
    <cellStyle name="Lien hypertexte" xfId="972" builtinId="8" hidden="1"/>
    <cellStyle name="Lien hypertexte" xfId="974" builtinId="8" hidden="1"/>
    <cellStyle name="Lien hypertexte" xfId="976" builtinId="8" hidden="1"/>
    <cellStyle name="Lien hypertexte" xfId="978" builtinId="8" hidden="1"/>
    <cellStyle name="Lien hypertexte" xfId="980" builtinId="8" hidden="1"/>
    <cellStyle name="Lien hypertexte" xfId="982" builtinId="8" hidden="1"/>
    <cellStyle name="Lien hypertexte" xfId="984" builtinId="8" hidden="1"/>
    <cellStyle name="Lien hypertexte" xfId="986" builtinId="8" hidden="1"/>
    <cellStyle name="Lien hypertexte" xfId="988" builtinId="8" hidden="1"/>
    <cellStyle name="Lien hypertexte" xfId="990" builtinId="8" hidden="1"/>
    <cellStyle name="Lien hypertexte" xfId="992" builtinId="8" hidden="1"/>
    <cellStyle name="Lien hypertexte" xfId="994" builtinId="8" hidden="1"/>
    <cellStyle name="Lien hypertexte" xfId="996" builtinId="8" hidden="1"/>
    <cellStyle name="Lien hypertexte" xfId="998" builtinId="8" hidden="1"/>
    <cellStyle name="Lien hypertexte" xfId="1000" builtinId="8" hidden="1"/>
    <cellStyle name="Lien hypertexte" xfId="1002" builtinId="8" hidden="1"/>
    <cellStyle name="Lien hypertexte" xfId="1004" builtinId="8" hidden="1"/>
    <cellStyle name="Lien hypertexte" xfId="1006" builtinId="8" hidden="1"/>
    <cellStyle name="Lien hypertexte" xfId="1008" builtinId="8" hidden="1"/>
    <cellStyle name="Lien hypertexte" xfId="1010" builtinId="8" hidden="1"/>
    <cellStyle name="Lien hypertexte" xfId="1012" builtinId="8" hidden="1"/>
    <cellStyle name="Lien hypertexte" xfId="1014" builtinId="8" hidden="1"/>
    <cellStyle name="Lien hypertexte" xfId="1016" builtinId="8" hidden="1"/>
    <cellStyle name="Lien hypertexte" xfId="1018" builtinId="8" hidden="1"/>
    <cellStyle name="Lien hypertexte" xfId="1020" builtinId="8" hidden="1"/>
    <cellStyle name="Lien hypertexte" xfId="1022" builtinId="8" hidden="1"/>
    <cellStyle name="Lien hypertexte" xfId="1024" builtinId="8" hidden="1"/>
    <cellStyle name="Lien hypertexte" xfId="1026" builtinId="8" hidden="1"/>
    <cellStyle name="Lien hypertexte" xfId="1028" builtinId="8" hidden="1"/>
    <cellStyle name="Lien hypertexte" xfId="1030" builtinId="8" hidden="1"/>
    <cellStyle name="Lien hypertexte" xfId="1032" builtinId="8" hidden="1"/>
    <cellStyle name="Lien hypertexte" xfId="1034" builtinId="8" hidden="1"/>
    <cellStyle name="Lien hypertexte" xfId="1036" builtinId="8" hidden="1"/>
    <cellStyle name="Lien hypertexte" xfId="1038" builtinId="8" hidden="1"/>
    <cellStyle name="Lien hypertexte" xfId="1040" builtinId="8" hidden="1"/>
    <cellStyle name="Lien hypertexte" xfId="1042" builtinId="8" hidden="1"/>
    <cellStyle name="Lien hypertexte" xfId="1044" builtinId="8" hidden="1"/>
    <cellStyle name="Lien hypertexte" xfId="1046" builtinId="8" hidden="1"/>
    <cellStyle name="Lien hypertexte" xfId="1048" builtinId="8" hidden="1"/>
    <cellStyle name="Lien hypertexte" xfId="1050" builtinId="8" hidden="1"/>
    <cellStyle name="Lien hypertexte" xfId="1052" builtinId="8" hidden="1"/>
    <cellStyle name="Lien hypertexte" xfId="1054" builtinId="8" hidden="1"/>
    <cellStyle name="Lien hypertexte" xfId="1056" builtinId="8" hidden="1"/>
    <cellStyle name="Lien hypertexte" xfId="1058" builtinId="8" hidden="1"/>
    <cellStyle name="Lien hypertexte" xfId="1060" builtinId="8" hidden="1"/>
    <cellStyle name="Lien hypertexte" xfId="1062" builtinId="8" hidden="1"/>
    <cellStyle name="Lien hypertexte" xfId="1064" builtinId="8" hidden="1"/>
    <cellStyle name="Lien hypertexte" xfId="1066" builtinId="8" hidden="1"/>
    <cellStyle name="Lien hypertexte" xfId="1068" builtinId="8" hidden="1"/>
    <cellStyle name="Lien hypertexte" xfId="1070" builtinId="8" hidden="1"/>
    <cellStyle name="Lien hypertexte" xfId="1072" builtinId="8" hidden="1"/>
    <cellStyle name="Lien hypertexte" xfId="1074" builtinId="8" hidden="1"/>
    <cellStyle name="Lien hypertexte" xfId="1076" builtinId="8" hidden="1"/>
    <cellStyle name="Lien hypertexte" xfId="1078" builtinId="8" hidden="1"/>
    <cellStyle name="Lien hypertexte" xfId="1080" builtinId="8" hidden="1"/>
    <cellStyle name="Lien hypertexte" xfId="1082" builtinId="8" hidden="1"/>
    <cellStyle name="Lien hypertexte" xfId="1084" builtinId="8" hidden="1"/>
    <cellStyle name="Lien hypertexte" xfId="1086" builtinId="8" hidden="1"/>
    <cellStyle name="Lien hypertexte" xfId="1088" builtinId="8" hidden="1"/>
    <cellStyle name="Lien hypertexte" xfId="1090" builtinId="8" hidden="1"/>
    <cellStyle name="Lien hypertexte" xfId="1092" builtinId="8" hidden="1"/>
    <cellStyle name="Lien hypertexte" xfId="1094" builtinId="8" hidden="1"/>
    <cellStyle name="Lien hypertexte" xfId="1096" builtinId="8" hidden="1"/>
    <cellStyle name="Lien hypertexte" xfId="1098" builtinId="8" hidden="1"/>
    <cellStyle name="Lien hypertexte" xfId="1100" builtinId="8" hidden="1"/>
    <cellStyle name="Lien hypertexte" xfId="1102" builtinId="8" hidden="1"/>
    <cellStyle name="Lien hypertexte" xfId="1104" builtinId="8" hidden="1"/>
    <cellStyle name="Lien hypertexte" xfId="1106" builtinId="8" hidden="1"/>
    <cellStyle name="Lien hypertexte" xfId="1108" builtinId="8" hidden="1"/>
    <cellStyle name="Lien hypertexte" xfId="1110" builtinId="8" hidden="1"/>
    <cellStyle name="Lien hypertexte" xfId="1112" builtinId="8" hidden="1"/>
    <cellStyle name="Lien hypertexte" xfId="1114" builtinId="8" hidden="1"/>
    <cellStyle name="Lien hypertexte" xfId="1116" builtinId="8" hidden="1"/>
    <cellStyle name="Lien hypertexte" xfId="1118" builtinId="8" hidden="1"/>
    <cellStyle name="Lien hypertexte" xfId="1120" builtinId="8" hidden="1"/>
    <cellStyle name="Lien hypertexte" xfId="1122" builtinId="8" hidden="1"/>
    <cellStyle name="Lien hypertexte" xfId="1124" builtinId="8" hidden="1"/>
    <cellStyle name="Lien hypertexte" xfId="1126" builtinId="8" hidden="1"/>
    <cellStyle name="Lien hypertexte" xfId="1128" builtinId="8" hidden="1"/>
    <cellStyle name="Lien hypertexte" xfId="1130" builtinId="8" hidden="1"/>
    <cellStyle name="Lien hypertexte" xfId="1132" builtinId="8" hidden="1"/>
    <cellStyle name="Lien hypertexte" xfId="1134" builtinId="8" hidden="1"/>
    <cellStyle name="Lien hypertexte" xfId="1136" builtinId="8" hidden="1"/>
    <cellStyle name="Lien hypertexte" xfId="1138" builtinId="8" hidden="1"/>
    <cellStyle name="Lien hypertexte" xfId="1140" builtinId="8" hidden="1"/>
    <cellStyle name="Lien hypertexte" xfId="1142" builtinId="8" hidden="1"/>
    <cellStyle name="Lien hypertexte" xfId="1144" builtinId="8" hidden="1"/>
    <cellStyle name="Lien hypertexte" xfId="1146" builtinId="8" hidden="1"/>
    <cellStyle name="Lien hypertexte" xfId="1148" builtinId="8" hidden="1"/>
    <cellStyle name="Lien hypertexte" xfId="1150" builtinId="8" hidden="1"/>
    <cellStyle name="Lien hypertexte" xfId="1152" builtinId="8" hidden="1"/>
    <cellStyle name="Lien hypertexte" xfId="1154" builtinId="8" hidden="1"/>
    <cellStyle name="Lien hypertexte" xfId="1156" builtinId="8" hidden="1"/>
    <cellStyle name="Lien hypertexte" xfId="1158" builtinId="8" hidden="1"/>
    <cellStyle name="Lien hypertexte" xfId="1160" builtinId="8" hidden="1"/>
    <cellStyle name="Lien hypertexte" xfId="1162" builtinId="8" hidden="1"/>
    <cellStyle name="Lien hypertexte" xfId="1164" builtinId="8" hidden="1"/>
    <cellStyle name="Lien hypertexte" xfId="1166" builtinId="8" hidden="1"/>
    <cellStyle name="Lien hypertexte" xfId="1168" builtinId="8" hidden="1"/>
    <cellStyle name="Lien hypertexte" xfId="1170" builtinId="8" hidden="1"/>
    <cellStyle name="Lien hypertexte" xfId="1172" builtinId="8" hidden="1"/>
    <cellStyle name="Lien hypertexte" xfId="1174" builtinId="8" hidden="1"/>
    <cellStyle name="Lien hypertexte" xfId="1176" builtinId="8" hidden="1"/>
    <cellStyle name="Lien hypertexte" xfId="1178" builtinId="8" hidden="1"/>
    <cellStyle name="Lien hypertexte" xfId="1180" builtinId="8" hidden="1"/>
    <cellStyle name="Lien hypertexte" xfId="1182" builtinId="8" hidden="1"/>
    <cellStyle name="Lien hypertexte" xfId="1184" builtinId="8" hidden="1"/>
    <cellStyle name="Lien hypertexte" xfId="1186" builtinId="8" hidden="1"/>
    <cellStyle name="Lien hypertexte" xfId="1188" builtinId="8" hidden="1"/>
    <cellStyle name="Lien hypertexte" xfId="1190" builtinId="8" hidden="1"/>
    <cellStyle name="Lien hypertexte" xfId="1192" builtinId="8" hidden="1"/>
    <cellStyle name="Lien hypertexte" xfId="1194" builtinId="8" hidden="1"/>
    <cellStyle name="Lien hypertexte" xfId="1196" builtinId="8" hidden="1"/>
    <cellStyle name="Lien hypertexte" xfId="1198" builtinId="8" hidden="1"/>
    <cellStyle name="Lien hypertexte" xfId="1200" builtinId="8" hidden="1"/>
    <cellStyle name="Lien hypertexte" xfId="1202" builtinId="8" hidden="1"/>
    <cellStyle name="Lien hypertexte" xfId="1204" builtinId="8" hidden="1"/>
    <cellStyle name="Lien hypertexte" xfId="1206" builtinId="8" hidden="1"/>
    <cellStyle name="Lien hypertexte" xfId="1208" builtinId="8" hidden="1"/>
    <cellStyle name="Lien hypertexte" xfId="1210" builtinId="8" hidden="1"/>
    <cellStyle name="Lien hypertexte" xfId="1212" builtinId="8" hidden="1"/>
    <cellStyle name="Lien hypertexte" xfId="1214" builtinId="8" hidden="1"/>
    <cellStyle name="Lien hypertexte" xfId="1216" builtinId="8" hidden="1"/>
    <cellStyle name="Lien hypertexte" xfId="1218" builtinId="8" hidden="1"/>
    <cellStyle name="Lien hypertexte" xfId="1220" builtinId="8" hidden="1"/>
    <cellStyle name="Lien hypertexte" xfId="1222" builtinId="8" hidden="1"/>
    <cellStyle name="Lien hypertexte" xfId="1224" builtinId="8" hidden="1"/>
    <cellStyle name="Lien hypertexte" xfId="1226" builtinId="8" hidden="1"/>
    <cellStyle name="Lien hypertexte" xfId="1228" builtinId="8" hidden="1"/>
    <cellStyle name="Lien hypertexte" xfId="1230" builtinId="8" hidden="1"/>
    <cellStyle name="Lien hypertexte" xfId="1232" builtinId="8" hidden="1"/>
    <cellStyle name="Lien hypertexte" xfId="1234" builtinId="8" hidden="1"/>
    <cellStyle name="Lien hypertexte" xfId="1236" builtinId="8" hidden="1"/>
    <cellStyle name="Lien hypertexte" xfId="1238" builtinId="8" hidden="1"/>
    <cellStyle name="Lien hypertexte" xfId="1240" builtinId="8" hidden="1"/>
    <cellStyle name="Lien hypertexte" xfId="1242" builtinId="8" hidden="1"/>
    <cellStyle name="Lien hypertexte" xfId="1244" builtinId="8" hidden="1"/>
    <cellStyle name="Lien hypertexte" xfId="1246" builtinId="8" hidden="1"/>
    <cellStyle name="Lien hypertexte" xfId="1248" builtinId="8" hidden="1"/>
    <cellStyle name="Lien hypertexte" xfId="1250" builtinId="8" hidden="1"/>
    <cellStyle name="Lien hypertexte" xfId="1252" builtinId="8" hidden="1"/>
    <cellStyle name="Lien hypertexte" xfId="1254" builtinId="8" hidden="1"/>
    <cellStyle name="Lien hypertexte" xfId="1256" builtinId="8" hidden="1"/>
    <cellStyle name="Lien hypertexte" xfId="1258" builtinId="8" hidden="1"/>
    <cellStyle name="Lien hypertexte" xfId="1260" builtinId="8" hidden="1"/>
    <cellStyle name="Lien hypertexte" xfId="1262" builtinId="8" hidden="1"/>
    <cellStyle name="Lien hypertexte" xfId="1264" builtinId="8" hidden="1"/>
    <cellStyle name="Lien hypertexte" xfId="1266" builtinId="8" hidden="1"/>
    <cellStyle name="Lien hypertexte" xfId="1268" builtinId="8" hidden="1"/>
    <cellStyle name="Lien hypertexte" xfId="1270" builtinId="8" hidden="1"/>
    <cellStyle name="Lien hypertexte" xfId="1272" builtinId="8" hidden="1"/>
    <cellStyle name="Lien hypertexte" xfId="1274" builtinId="8" hidden="1"/>
    <cellStyle name="Lien hypertexte" xfId="1276" builtinId="8" hidden="1"/>
    <cellStyle name="Lien hypertexte" xfId="1278" builtinId="8" hidden="1"/>
    <cellStyle name="Lien hypertexte" xfId="1280" builtinId="8" hidden="1"/>
    <cellStyle name="Lien hypertexte" xfId="1282" builtinId="8" hidden="1"/>
    <cellStyle name="Lien hypertexte" xfId="1284" builtinId="8" hidden="1"/>
    <cellStyle name="Lien hypertexte" xfId="1286" builtinId="8" hidden="1"/>
    <cellStyle name="Lien hypertexte" xfId="1288" builtinId="8" hidden="1"/>
    <cellStyle name="Lien hypertexte" xfId="1290" builtinId="8" hidden="1"/>
    <cellStyle name="Lien hypertexte" xfId="1292" builtinId="8" hidden="1"/>
    <cellStyle name="Lien hypertexte" xfId="1294" builtinId="8" hidden="1"/>
    <cellStyle name="Lien hypertexte" xfId="1296" builtinId="8" hidden="1"/>
    <cellStyle name="Lien hypertexte" xfId="1298" builtinId="8" hidden="1"/>
    <cellStyle name="Lien hypertexte" xfId="1300" builtinId="8" hidden="1"/>
    <cellStyle name="Lien hypertexte" xfId="1302" builtinId="8" hidden="1"/>
    <cellStyle name="Lien hypertexte" xfId="1304" builtinId="8" hidden="1"/>
    <cellStyle name="Lien hypertexte" xfId="1306" builtinId="8" hidden="1"/>
    <cellStyle name="Lien hypertexte" xfId="1308" builtinId="8" hidden="1"/>
    <cellStyle name="Lien hypertexte" xfId="1310" builtinId="8" hidden="1"/>
    <cellStyle name="Lien hypertexte" xfId="1312" builtinId="8" hidden="1"/>
    <cellStyle name="Lien hypertexte" xfId="1314" builtinId="8" hidden="1"/>
    <cellStyle name="Lien hypertexte" xfId="1316" builtinId="8" hidden="1"/>
    <cellStyle name="Lien hypertexte" xfId="1318" builtinId="8" hidden="1"/>
    <cellStyle name="Lien hypertexte" xfId="1320" builtinId="8" hidden="1"/>
    <cellStyle name="Lien hypertexte" xfId="1322" builtinId="8" hidden="1"/>
    <cellStyle name="Lien hypertexte" xfId="1324" builtinId="8" hidden="1"/>
    <cellStyle name="Lien hypertexte" xfId="1326" builtinId="8" hidden="1"/>
    <cellStyle name="Lien hypertexte" xfId="1328" builtinId="8" hidden="1"/>
    <cellStyle name="Lien hypertexte" xfId="1330" builtinId="8" hidden="1"/>
    <cellStyle name="Lien hypertexte" xfId="1332" builtinId="8" hidden="1"/>
    <cellStyle name="Lien hypertexte" xfId="1334" builtinId="8" hidden="1"/>
    <cellStyle name="Lien hypertexte" xfId="1336" builtinId="8" hidden="1"/>
    <cellStyle name="Lien hypertexte" xfId="1338" builtinId="8" hidden="1"/>
    <cellStyle name="Lien hypertexte" xfId="1340" builtinId="8" hidden="1"/>
    <cellStyle name="Lien hypertexte" xfId="1342" builtinId="8" hidden="1"/>
    <cellStyle name="Lien hypertexte" xfId="1344" builtinId="8" hidden="1"/>
    <cellStyle name="Lien hypertexte" xfId="1346" builtinId="8" hidden="1"/>
    <cellStyle name="Lien hypertexte" xfId="1348" builtinId="8" hidden="1"/>
    <cellStyle name="Lien hypertexte" xfId="1350" builtinId="8" hidden="1"/>
    <cellStyle name="Lien hypertexte" xfId="1352" builtinId="8" hidden="1"/>
    <cellStyle name="Lien hypertexte" xfId="1354" builtinId="8" hidden="1"/>
    <cellStyle name="Lien hypertexte" xfId="1356" builtinId="8" hidden="1"/>
    <cellStyle name="Lien hypertexte" xfId="1358" builtinId="8" hidden="1"/>
    <cellStyle name="Lien hypertexte" xfId="1360" builtinId="8" hidden="1"/>
    <cellStyle name="Lien hypertexte" xfId="1362" builtinId="8" hidden="1"/>
    <cellStyle name="Lien hypertexte" xfId="1364" builtinId="8" hidden="1"/>
    <cellStyle name="Lien hypertexte" xfId="1366" builtinId="8" hidden="1"/>
    <cellStyle name="Lien hypertexte" xfId="1368" builtinId="8" hidden="1"/>
    <cellStyle name="Lien hypertexte" xfId="1370" builtinId="8" hidden="1"/>
    <cellStyle name="Lien hypertexte" xfId="1372" builtinId="8" hidden="1"/>
    <cellStyle name="Lien hypertexte" xfId="1374" builtinId="8" hidden="1"/>
    <cellStyle name="Lien hypertexte" xfId="1376" builtinId="8" hidden="1"/>
    <cellStyle name="Lien hypertexte" xfId="1378" builtinId="8" hidden="1"/>
    <cellStyle name="Lien hypertexte" xfId="1380" builtinId="8" hidden="1"/>
    <cellStyle name="Lien hypertexte" xfId="1382" builtinId="8" hidden="1"/>
    <cellStyle name="Lien hypertexte" xfId="1384" builtinId="8" hidden="1"/>
    <cellStyle name="Lien hypertexte" xfId="1386" builtinId="8" hidden="1"/>
    <cellStyle name="Lien hypertexte" xfId="1388" builtinId="8" hidden="1"/>
    <cellStyle name="Lien hypertexte" xfId="1390" builtinId="8" hidden="1"/>
    <cellStyle name="Lien hypertexte" xfId="1392" builtinId="8" hidden="1"/>
    <cellStyle name="Lien hypertexte" xfId="1394" builtinId="8" hidden="1"/>
    <cellStyle name="Lien hypertexte" xfId="1396" builtinId="8" hidden="1"/>
    <cellStyle name="Lien hypertexte" xfId="1398" builtinId="8" hidden="1"/>
    <cellStyle name="Lien hypertexte" xfId="1400" builtinId="8" hidden="1"/>
    <cellStyle name="Lien hypertexte" xfId="1402" builtinId="8" hidden="1"/>
    <cellStyle name="Lien hypertexte" xfId="1404" builtinId="8" hidden="1"/>
    <cellStyle name="Lien hypertexte" xfId="1406" builtinId="8" hidden="1"/>
    <cellStyle name="Lien hypertexte" xfId="1408" builtinId="8" hidden="1"/>
    <cellStyle name="Lien hypertexte" xfId="1410" builtinId="8" hidden="1"/>
    <cellStyle name="Lien hypertexte" xfId="1412" builtinId="8" hidden="1"/>
    <cellStyle name="Lien hypertexte" xfId="1414" builtinId="8" hidden="1"/>
    <cellStyle name="Lien hypertexte" xfId="1416" builtinId="8" hidden="1"/>
    <cellStyle name="Lien hypertexte" xfId="1418" builtinId="8" hidden="1"/>
    <cellStyle name="Lien hypertexte" xfId="1420" builtinId="8" hidden="1"/>
    <cellStyle name="Lien hypertexte" xfId="1422" builtinId="8" hidden="1"/>
    <cellStyle name="Lien hypertexte" xfId="1424" builtinId="8" hidden="1"/>
    <cellStyle name="Lien hypertexte" xfId="1426" builtinId="8" hidden="1"/>
    <cellStyle name="Lien hypertexte" xfId="1428" builtinId="8" hidden="1"/>
    <cellStyle name="Lien hypertexte" xfId="1430" builtinId="8" hidden="1"/>
    <cellStyle name="Lien hypertexte" xfId="1432" builtinId="8" hidden="1"/>
    <cellStyle name="Lien hypertexte" xfId="1434" builtinId="8" hidden="1"/>
    <cellStyle name="Lien hypertexte" xfId="1436" builtinId="8" hidden="1"/>
    <cellStyle name="Lien hypertexte" xfId="1438" builtinId="8" hidden="1"/>
    <cellStyle name="Lien hypertexte" xfId="1440" builtinId="8" hidden="1"/>
    <cellStyle name="Lien hypertexte" xfId="1442" builtinId="8" hidden="1"/>
    <cellStyle name="Lien hypertexte" xfId="1444" builtinId="8" hidden="1"/>
    <cellStyle name="Lien hypertexte" xfId="1446" builtinId="8" hidden="1"/>
    <cellStyle name="Lien hypertexte" xfId="1448" builtinId="8" hidden="1"/>
    <cellStyle name="Lien hypertexte" xfId="1450" builtinId="8" hidden="1"/>
    <cellStyle name="Lien hypertexte" xfId="1452" builtinId="8" hidden="1"/>
    <cellStyle name="Lien hypertexte" xfId="1454" builtinId="8" hidden="1"/>
    <cellStyle name="Lien hypertexte" xfId="1456" builtinId="8" hidden="1"/>
    <cellStyle name="Lien hypertexte" xfId="1458" builtinId="8" hidden="1"/>
    <cellStyle name="Lien hypertexte" xfId="1460" builtinId="8" hidden="1"/>
    <cellStyle name="Lien hypertexte" xfId="1462" builtinId="8" hidden="1"/>
    <cellStyle name="Lien hypertexte" xfId="1464" builtinId="8" hidden="1"/>
    <cellStyle name="Lien hypertexte" xfId="1466" builtinId="8" hidden="1"/>
    <cellStyle name="Lien hypertexte" xfId="1468" builtinId="8" hidden="1"/>
    <cellStyle name="Lien hypertexte" xfId="1470" builtinId="8" hidden="1"/>
    <cellStyle name="Lien hypertexte" xfId="1472" builtinId="8" hidden="1"/>
    <cellStyle name="Lien hypertexte" xfId="1474" builtinId="8" hidden="1"/>
    <cellStyle name="Lien hypertexte" xfId="1476" builtinId="8" hidden="1"/>
    <cellStyle name="Lien hypertexte" xfId="1478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Lien hypertexte visité" xfId="589" builtinId="9" hidden="1"/>
    <cellStyle name="Lien hypertexte visité" xfId="591" builtinId="9" hidden="1"/>
    <cellStyle name="Lien hypertexte visité" xfId="593" builtinId="9" hidden="1"/>
    <cellStyle name="Lien hypertexte visité" xfId="595" builtinId="9" hidden="1"/>
    <cellStyle name="Lien hypertexte visité" xfId="597" builtinId="9" hidden="1"/>
    <cellStyle name="Lien hypertexte visité" xfId="599" builtinId="9" hidden="1"/>
    <cellStyle name="Lien hypertexte visité" xfId="601" builtinId="9" hidden="1"/>
    <cellStyle name="Lien hypertexte visité" xfId="603" builtinId="9" hidden="1"/>
    <cellStyle name="Lien hypertexte visité" xfId="605" builtinId="9" hidden="1"/>
    <cellStyle name="Lien hypertexte visité" xfId="607" builtinId="9" hidden="1"/>
    <cellStyle name="Lien hypertexte visité" xfId="609" builtinId="9" hidden="1"/>
    <cellStyle name="Lien hypertexte visité" xfId="611" builtinId="9" hidden="1"/>
    <cellStyle name="Lien hypertexte visité" xfId="613" builtinId="9" hidden="1"/>
    <cellStyle name="Lien hypertexte visité" xfId="615" builtinId="9" hidden="1"/>
    <cellStyle name="Lien hypertexte visité" xfId="617" builtinId="9" hidden="1"/>
    <cellStyle name="Lien hypertexte visité" xfId="619" builtinId="9" hidden="1"/>
    <cellStyle name="Lien hypertexte visité" xfId="621" builtinId="9" hidden="1"/>
    <cellStyle name="Lien hypertexte visité" xfId="623" builtinId="9" hidden="1"/>
    <cellStyle name="Lien hypertexte visité" xfId="625" builtinId="9" hidden="1"/>
    <cellStyle name="Lien hypertexte visité" xfId="627" builtinId="9" hidden="1"/>
    <cellStyle name="Lien hypertexte visité" xfId="629" builtinId="9" hidden="1"/>
    <cellStyle name="Lien hypertexte visité" xfId="631" builtinId="9" hidden="1"/>
    <cellStyle name="Lien hypertexte visité" xfId="633" builtinId="9" hidden="1"/>
    <cellStyle name="Lien hypertexte visité" xfId="635" builtinId="9" hidden="1"/>
    <cellStyle name="Lien hypertexte visité" xfId="637" builtinId="9" hidden="1"/>
    <cellStyle name="Lien hypertexte visité" xfId="639" builtinId="9" hidden="1"/>
    <cellStyle name="Lien hypertexte visité" xfId="641" builtinId="9" hidden="1"/>
    <cellStyle name="Lien hypertexte visité" xfId="643" builtinId="9" hidden="1"/>
    <cellStyle name="Lien hypertexte visité" xfId="645" builtinId="9" hidden="1"/>
    <cellStyle name="Lien hypertexte visité" xfId="647" builtinId="9" hidden="1"/>
    <cellStyle name="Lien hypertexte visité" xfId="649" builtinId="9" hidden="1"/>
    <cellStyle name="Lien hypertexte visité" xfId="651" builtinId="9" hidden="1"/>
    <cellStyle name="Lien hypertexte visité" xfId="653" builtinId="9" hidden="1"/>
    <cellStyle name="Lien hypertexte visité" xfId="655" builtinId="9" hidden="1"/>
    <cellStyle name="Lien hypertexte visité" xfId="657" builtinId="9" hidden="1"/>
    <cellStyle name="Lien hypertexte visité" xfId="659" builtinId="9" hidden="1"/>
    <cellStyle name="Lien hypertexte visité" xfId="661" builtinId="9" hidden="1"/>
    <cellStyle name="Lien hypertexte visité" xfId="663" builtinId="9" hidden="1"/>
    <cellStyle name="Lien hypertexte visité" xfId="665" builtinId="9" hidden="1"/>
    <cellStyle name="Lien hypertexte visité" xfId="667" builtinId="9" hidden="1"/>
    <cellStyle name="Lien hypertexte visité" xfId="669" builtinId="9" hidden="1"/>
    <cellStyle name="Lien hypertexte visité" xfId="671" builtinId="9" hidden="1"/>
    <cellStyle name="Lien hypertexte visité" xfId="673" builtinId="9" hidden="1"/>
    <cellStyle name="Lien hypertexte visité" xfId="675" builtinId="9" hidden="1"/>
    <cellStyle name="Lien hypertexte visité" xfId="677" builtinId="9" hidden="1"/>
    <cellStyle name="Lien hypertexte visité" xfId="679" builtinId="9" hidden="1"/>
    <cellStyle name="Lien hypertexte visité" xfId="681" builtinId="9" hidden="1"/>
    <cellStyle name="Lien hypertexte visité" xfId="683" builtinId="9" hidden="1"/>
    <cellStyle name="Lien hypertexte visité" xfId="685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Lien hypertexte visité" xfId="755" builtinId="9" hidden="1"/>
    <cellStyle name="Lien hypertexte visité" xfId="757" builtinId="9" hidden="1"/>
    <cellStyle name="Lien hypertexte visité" xfId="759" builtinId="9" hidden="1"/>
    <cellStyle name="Lien hypertexte visité" xfId="761" builtinId="9" hidden="1"/>
    <cellStyle name="Lien hypertexte visité" xfId="763" builtinId="9" hidden="1"/>
    <cellStyle name="Lien hypertexte visité" xfId="765" builtinId="9" hidden="1"/>
    <cellStyle name="Lien hypertexte visité" xfId="767" builtinId="9" hidden="1"/>
    <cellStyle name="Lien hypertexte visité" xfId="769" builtinId="9" hidden="1"/>
    <cellStyle name="Lien hypertexte visité" xfId="771" builtinId="9" hidden="1"/>
    <cellStyle name="Lien hypertexte visité" xfId="773" builtinId="9" hidden="1"/>
    <cellStyle name="Lien hypertexte visité" xfId="775" builtinId="9" hidden="1"/>
    <cellStyle name="Lien hypertexte visité" xfId="777" builtinId="9" hidden="1"/>
    <cellStyle name="Lien hypertexte visité" xfId="779" builtinId="9" hidden="1"/>
    <cellStyle name="Lien hypertexte visité" xfId="781" builtinId="9" hidden="1"/>
    <cellStyle name="Lien hypertexte visité" xfId="783" builtinId="9" hidden="1"/>
    <cellStyle name="Lien hypertexte visité" xfId="785" builtinId="9" hidden="1"/>
    <cellStyle name="Lien hypertexte visité" xfId="787" builtinId="9" hidden="1"/>
    <cellStyle name="Lien hypertexte visité" xfId="789" builtinId="9" hidden="1"/>
    <cellStyle name="Lien hypertexte visité" xfId="791" builtinId="9" hidden="1"/>
    <cellStyle name="Lien hypertexte visité" xfId="793" builtinId="9" hidden="1"/>
    <cellStyle name="Lien hypertexte visité" xfId="795" builtinId="9" hidden="1"/>
    <cellStyle name="Lien hypertexte visité" xfId="797" builtinId="9" hidden="1"/>
    <cellStyle name="Lien hypertexte visité" xfId="799" builtinId="9" hidden="1"/>
    <cellStyle name="Lien hypertexte visité" xfId="801" builtinId="9" hidden="1"/>
    <cellStyle name="Lien hypertexte visité" xfId="803" builtinId="9" hidden="1"/>
    <cellStyle name="Lien hypertexte visité" xfId="805" builtinId="9" hidden="1"/>
    <cellStyle name="Lien hypertexte visité" xfId="807" builtinId="9" hidden="1"/>
    <cellStyle name="Lien hypertexte visité" xfId="809" builtinId="9" hidden="1"/>
    <cellStyle name="Lien hypertexte visité" xfId="811" builtinId="9" hidden="1"/>
    <cellStyle name="Lien hypertexte visité" xfId="813" builtinId="9" hidden="1"/>
    <cellStyle name="Lien hypertexte visité" xfId="815" builtinId="9" hidden="1"/>
    <cellStyle name="Lien hypertexte visité" xfId="817" builtinId="9" hidden="1"/>
    <cellStyle name="Lien hypertexte visité" xfId="819" builtinId="9" hidden="1"/>
    <cellStyle name="Lien hypertexte visité" xfId="821" builtinId="9" hidden="1"/>
    <cellStyle name="Lien hypertexte visité" xfId="823" builtinId="9" hidden="1"/>
    <cellStyle name="Lien hypertexte visité" xfId="825" builtinId="9" hidden="1"/>
    <cellStyle name="Lien hypertexte visité" xfId="827" builtinId="9" hidden="1"/>
    <cellStyle name="Lien hypertexte visité" xfId="829" builtinId="9" hidden="1"/>
    <cellStyle name="Lien hypertexte visité" xfId="831" builtinId="9" hidden="1"/>
    <cellStyle name="Lien hypertexte visité" xfId="833" builtinId="9" hidden="1"/>
    <cellStyle name="Lien hypertexte visité" xfId="835" builtinId="9" hidden="1"/>
    <cellStyle name="Lien hypertexte visité" xfId="837" builtinId="9" hidden="1"/>
    <cellStyle name="Lien hypertexte visité" xfId="839" builtinId="9" hidden="1"/>
    <cellStyle name="Lien hypertexte visité" xfId="841" builtinId="9" hidden="1"/>
    <cellStyle name="Lien hypertexte visité" xfId="843" builtinId="9" hidden="1"/>
    <cellStyle name="Lien hypertexte visité" xfId="845" builtinId="9" hidden="1"/>
    <cellStyle name="Lien hypertexte visité" xfId="847" builtinId="9" hidden="1"/>
    <cellStyle name="Lien hypertexte visité" xfId="849" builtinId="9" hidden="1"/>
    <cellStyle name="Lien hypertexte visité" xfId="851" builtinId="9" hidden="1"/>
    <cellStyle name="Lien hypertexte visité" xfId="853" builtinId="9" hidden="1"/>
    <cellStyle name="Lien hypertexte visité" xfId="855" builtinId="9" hidden="1"/>
    <cellStyle name="Lien hypertexte visité" xfId="857" builtinId="9" hidden="1"/>
    <cellStyle name="Lien hypertexte visité" xfId="859" builtinId="9" hidden="1"/>
    <cellStyle name="Lien hypertexte visité" xfId="861" builtinId="9" hidden="1"/>
    <cellStyle name="Lien hypertexte visité" xfId="863" builtinId="9" hidden="1"/>
    <cellStyle name="Lien hypertexte visité" xfId="865" builtinId="9" hidden="1"/>
    <cellStyle name="Lien hypertexte visité" xfId="867" builtinId="9" hidden="1"/>
    <cellStyle name="Lien hypertexte visité" xfId="869" builtinId="9" hidden="1"/>
    <cellStyle name="Lien hypertexte visité" xfId="871" builtinId="9" hidden="1"/>
    <cellStyle name="Lien hypertexte visité" xfId="873" builtinId="9" hidden="1"/>
    <cellStyle name="Lien hypertexte visité" xfId="875" builtinId="9" hidden="1"/>
    <cellStyle name="Lien hypertexte visité" xfId="877" builtinId="9" hidden="1"/>
    <cellStyle name="Lien hypertexte visité" xfId="879" builtinId="9" hidden="1"/>
    <cellStyle name="Lien hypertexte visité" xfId="881" builtinId="9" hidden="1"/>
    <cellStyle name="Lien hypertexte visité" xfId="883" builtinId="9" hidden="1"/>
    <cellStyle name="Lien hypertexte visité" xfId="885" builtinId="9" hidden="1"/>
    <cellStyle name="Lien hypertexte visité" xfId="887" builtinId="9" hidden="1"/>
    <cellStyle name="Lien hypertexte visité" xfId="889" builtinId="9" hidden="1"/>
    <cellStyle name="Lien hypertexte visité" xfId="891" builtinId="9" hidden="1"/>
    <cellStyle name="Lien hypertexte visité" xfId="893" builtinId="9" hidden="1"/>
    <cellStyle name="Lien hypertexte visité" xfId="895" builtinId="9" hidden="1"/>
    <cellStyle name="Lien hypertexte visité" xfId="897" builtinId="9" hidden="1"/>
    <cellStyle name="Lien hypertexte visité" xfId="899" builtinId="9" hidden="1"/>
    <cellStyle name="Lien hypertexte visité" xfId="901" builtinId="9" hidden="1"/>
    <cellStyle name="Lien hypertexte visité" xfId="903" builtinId="9" hidden="1"/>
    <cellStyle name="Lien hypertexte visité" xfId="905" builtinId="9" hidden="1"/>
    <cellStyle name="Lien hypertexte visité" xfId="907" builtinId="9" hidden="1"/>
    <cellStyle name="Lien hypertexte visité" xfId="909" builtinId="9" hidden="1"/>
    <cellStyle name="Lien hypertexte visité" xfId="911" builtinId="9" hidden="1"/>
    <cellStyle name="Lien hypertexte visité" xfId="913" builtinId="9" hidden="1"/>
    <cellStyle name="Lien hypertexte visité" xfId="915" builtinId="9" hidden="1"/>
    <cellStyle name="Lien hypertexte visité" xfId="917" builtinId="9" hidden="1"/>
    <cellStyle name="Lien hypertexte visité" xfId="919" builtinId="9" hidden="1"/>
    <cellStyle name="Lien hypertexte visité" xfId="921" builtinId="9" hidden="1"/>
    <cellStyle name="Lien hypertexte visité" xfId="923" builtinId="9" hidden="1"/>
    <cellStyle name="Lien hypertexte visité" xfId="925" builtinId="9" hidden="1"/>
    <cellStyle name="Lien hypertexte visité" xfId="927" builtinId="9" hidden="1"/>
    <cellStyle name="Lien hypertexte visité" xfId="929" builtinId="9" hidden="1"/>
    <cellStyle name="Lien hypertexte visité" xfId="931" builtinId="9" hidden="1"/>
    <cellStyle name="Lien hypertexte visité" xfId="933" builtinId="9" hidden="1"/>
    <cellStyle name="Lien hypertexte visité" xfId="935" builtinId="9" hidden="1"/>
    <cellStyle name="Lien hypertexte visité" xfId="937" builtinId="9" hidden="1"/>
    <cellStyle name="Lien hypertexte visité" xfId="939" builtinId="9" hidden="1"/>
    <cellStyle name="Lien hypertexte visité" xfId="941" builtinId="9" hidden="1"/>
    <cellStyle name="Lien hypertexte visité" xfId="943" builtinId="9" hidden="1"/>
    <cellStyle name="Lien hypertexte visité" xfId="945" builtinId="9" hidden="1"/>
    <cellStyle name="Lien hypertexte visité" xfId="947" builtinId="9" hidden="1"/>
    <cellStyle name="Lien hypertexte visité" xfId="949" builtinId="9" hidden="1"/>
    <cellStyle name="Lien hypertexte visité" xfId="951" builtinId="9" hidden="1"/>
    <cellStyle name="Lien hypertexte visité" xfId="953" builtinId="9" hidden="1"/>
    <cellStyle name="Lien hypertexte visité" xfId="955" builtinId="9" hidden="1"/>
    <cellStyle name="Lien hypertexte visité" xfId="957" builtinId="9" hidden="1"/>
    <cellStyle name="Lien hypertexte visité" xfId="959" builtinId="9" hidden="1"/>
    <cellStyle name="Lien hypertexte visité" xfId="961" builtinId="9" hidden="1"/>
    <cellStyle name="Lien hypertexte visité" xfId="963" builtinId="9" hidden="1"/>
    <cellStyle name="Lien hypertexte visité" xfId="965" builtinId="9" hidden="1"/>
    <cellStyle name="Lien hypertexte visité" xfId="967" builtinId="9" hidden="1"/>
    <cellStyle name="Lien hypertexte visité" xfId="969" builtinId="9" hidden="1"/>
    <cellStyle name="Lien hypertexte visité" xfId="971" builtinId="9" hidden="1"/>
    <cellStyle name="Lien hypertexte visité" xfId="973" builtinId="9" hidden="1"/>
    <cellStyle name="Lien hypertexte visité" xfId="975" builtinId="9" hidden="1"/>
    <cellStyle name="Lien hypertexte visité" xfId="977" builtinId="9" hidden="1"/>
    <cellStyle name="Lien hypertexte visité" xfId="979" builtinId="9" hidden="1"/>
    <cellStyle name="Lien hypertexte visité" xfId="981" builtinId="9" hidden="1"/>
    <cellStyle name="Lien hypertexte visité" xfId="983" builtinId="9" hidden="1"/>
    <cellStyle name="Lien hypertexte visité" xfId="985" builtinId="9" hidden="1"/>
    <cellStyle name="Lien hypertexte visité" xfId="987" builtinId="9" hidden="1"/>
    <cellStyle name="Lien hypertexte visité" xfId="989" builtinId="9" hidden="1"/>
    <cellStyle name="Lien hypertexte visité" xfId="991" builtinId="9" hidden="1"/>
    <cellStyle name="Lien hypertexte visité" xfId="993" builtinId="9" hidden="1"/>
    <cellStyle name="Lien hypertexte visité" xfId="995" builtinId="9" hidden="1"/>
    <cellStyle name="Lien hypertexte visité" xfId="997" builtinId="9" hidden="1"/>
    <cellStyle name="Lien hypertexte visité" xfId="999" builtinId="9" hidden="1"/>
    <cellStyle name="Lien hypertexte visité" xfId="1001" builtinId="9" hidden="1"/>
    <cellStyle name="Lien hypertexte visité" xfId="1003" builtinId="9" hidden="1"/>
    <cellStyle name="Lien hypertexte visité" xfId="1005" builtinId="9" hidden="1"/>
    <cellStyle name="Lien hypertexte visité" xfId="1007" builtinId="9" hidden="1"/>
    <cellStyle name="Lien hypertexte visité" xfId="1009" builtinId="9" hidden="1"/>
    <cellStyle name="Lien hypertexte visité" xfId="1011" builtinId="9" hidden="1"/>
    <cellStyle name="Lien hypertexte visité" xfId="1013" builtinId="9" hidden="1"/>
    <cellStyle name="Lien hypertexte visité" xfId="1015" builtinId="9" hidden="1"/>
    <cellStyle name="Lien hypertexte visité" xfId="1017" builtinId="9" hidden="1"/>
    <cellStyle name="Lien hypertexte visité" xfId="1019" builtinId="9" hidden="1"/>
    <cellStyle name="Lien hypertexte visité" xfId="1021" builtinId="9" hidden="1"/>
    <cellStyle name="Lien hypertexte visité" xfId="1023" builtinId="9" hidden="1"/>
    <cellStyle name="Lien hypertexte visité" xfId="1025" builtinId="9" hidden="1"/>
    <cellStyle name="Lien hypertexte visité" xfId="1027" builtinId="9" hidden="1"/>
    <cellStyle name="Lien hypertexte visité" xfId="1029" builtinId="9" hidden="1"/>
    <cellStyle name="Lien hypertexte visité" xfId="1031" builtinId="9" hidden="1"/>
    <cellStyle name="Lien hypertexte visité" xfId="1033" builtinId="9" hidden="1"/>
    <cellStyle name="Lien hypertexte visité" xfId="1035" builtinId="9" hidden="1"/>
    <cellStyle name="Lien hypertexte visité" xfId="1037" builtinId="9" hidden="1"/>
    <cellStyle name="Lien hypertexte visité" xfId="1039" builtinId="9" hidden="1"/>
    <cellStyle name="Lien hypertexte visité" xfId="1041" builtinId="9" hidden="1"/>
    <cellStyle name="Lien hypertexte visité" xfId="1043" builtinId="9" hidden="1"/>
    <cellStyle name="Lien hypertexte visité" xfId="1045" builtinId="9" hidden="1"/>
    <cellStyle name="Lien hypertexte visité" xfId="1047" builtinId="9" hidden="1"/>
    <cellStyle name="Lien hypertexte visité" xfId="1049" builtinId="9" hidden="1"/>
    <cellStyle name="Lien hypertexte visité" xfId="1051" builtinId="9" hidden="1"/>
    <cellStyle name="Lien hypertexte visité" xfId="1053" builtinId="9" hidden="1"/>
    <cellStyle name="Lien hypertexte visité" xfId="1055" builtinId="9" hidden="1"/>
    <cellStyle name="Lien hypertexte visité" xfId="1057" builtinId="9" hidden="1"/>
    <cellStyle name="Lien hypertexte visité" xfId="1059" builtinId="9" hidden="1"/>
    <cellStyle name="Lien hypertexte visité" xfId="1061" builtinId="9" hidden="1"/>
    <cellStyle name="Lien hypertexte visité" xfId="1063" builtinId="9" hidden="1"/>
    <cellStyle name="Lien hypertexte visité" xfId="1065" builtinId="9" hidden="1"/>
    <cellStyle name="Lien hypertexte visité" xfId="1067" builtinId="9" hidden="1"/>
    <cellStyle name="Lien hypertexte visité" xfId="1069" builtinId="9" hidden="1"/>
    <cellStyle name="Lien hypertexte visité" xfId="1071" builtinId="9" hidden="1"/>
    <cellStyle name="Lien hypertexte visité" xfId="1073" builtinId="9" hidden="1"/>
    <cellStyle name="Lien hypertexte visité" xfId="1075" builtinId="9" hidden="1"/>
    <cellStyle name="Lien hypertexte visité" xfId="1077" builtinId="9" hidden="1"/>
    <cellStyle name="Lien hypertexte visité" xfId="1079" builtinId="9" hidden="1"/>
    <cellStyle name="Lien hypertexte visité" xfId="1081" builtinId="9" hidden="1"/>
    <cellStyle name="Lien hypertexte visité" xfId="1083" builtinId="9" hidden="1"/>
    <cellStyle name="Lien hypertexte visité" xfId="1085" builtinId="9" hidden="1"/>
    <cellStyle name="Lien hypertexte visité" xfId="1087" builtinId="9" hidden="1"/>
    <cellStyle name="Lien hypertexte visité" xfId="1089" builtinId="9" hidden="1"/>
    <cellStyle name="Lien hypertexte visité" xfId="1091" builtinId="9" hidden="1"/>
    <cellStyle name="Lien hypertexte visité" xfId="1093" builtinId="9" hidden="1"/>
    <cellStyle name="Lien hypertexte visité" xfId="1095" builtinId="9" hidden="1"/>
    <cellStyle name="Lien hypertexte visité" xfId="1097" builtinId="9" hidden="1"/>
    <cellStyle name="Lien hypertexte visité" xfId="1099" builtinId="9" hidden="1"/>
    <cellStyle name="Lien hypertexte visité" xfId="1101" builtinId="9" hidden="1"/>
    <cellStyle name="Lien hypertexte visité" xfId="1103" builtinId="9" hidden="1"/>
    <cellStyle name="Lien hypertexte visité" xfId="1105" builtinId="9" hidden="1"/>
    <cellStyle name="Lien hypertexte visité" xfId="1107" builtinId="9" hidden="1"/>
    <cellStyle name="Lien hypertexte visité" xfId="1109" builtinId="9" hidden="1"/>
    <cellStyle name="Lien hypertexte visité" xfId="1111" builtinId="9" hidden="1"/>
    <cellStyle name="Lien hypertexte visité" xfId="1113" builtinId="9" hidden="1"/>
    <cellStyle name="Lien hypertexte visité" xfId="1115" builtinId="9" hidden="1"/>
    <cellStyle name="Lien hypertexte visité" xfId="1117" builtinId="9" hidden="1"/>
    <cellStyle name="Lien hypertexte visité" xfId="1119" builtinId="9" hidden="1"/>
    <cellStyle name="Lien hypertexte visité" xfId="1121" builtinId="9" hidden="1"/>
    <cellStyle name="Lien hypertexte visité" xfId="1123" builtinId="9" hidden="1"/>
    <cellStyle name="Lien hypertexte visité" xfId="1125" builtinId="9" hidden="1"/>
    <cellStyle name="Lien hypertexte visité" xfId="1127" builtinId="9" hidden="1"/>
    <cellStyle name="Lien hypertexte visité" xfId="1129" builtinId="9" hidden="1"/>
    <cellStyle name="Lien hypertexte visité" xfId="1131" builtinId="9" hidden="1"/>
    <cellStyle name="Lien hypertexte visité" xfId="1133" builtinId="9" hidden="1"/>
    <cellStyle name="Lien hypertexte visité" xfId="1135" builtinId="9" hidden="1"/>
    <cellStyle name="Lien hypertexte visité" xfId="1137" builtinId="9" hidden="1"/>
    <cellStyle name="Lien hypertexte visité" xfId="1139" builtinId="9" hidden="1"/>
    <cellStyle name="Lien hypertexte visité" xfId="1141" builtinId="9" hidden="1"/>
    <cellStyle name="Lien hypertexte visité" xfId="1143" builtinId="9" hidden="1"/>
    <cellStyle name="Lien hypertexte visité" xfId="1145" builtinId="9" hidden="1"/>
    <cellStyle name="Lien hypertexte visité" xfId="1147" builtinId="9" hidden="1"/>
    <cellStyle name="Lien hypertexte visité" xfId="1149" builtinId="9" hidden="1"/>
    <cellStyle name="Lien hypertexte visité" xfId="1151" builtinId="9" hidden="1"/>
    <cellStyle name="Lien hypertexte visité" xfId="1153" builtinId="9" hidden="1"/>
    <cellStyle name="Lien hypertexte visité" xfId="1155" builtinId="9" hidden="1"/>
    <cellStyle name="Lien hypertexte visité" xfId="1157" builtinId="9" hidden="1"/>
    <cellStyle name="Lien hypertexte visité" xfId="1159" builtinId="9" hidden="1"/>
    <cellStyle name="Lien hypertexte visité" xfId="1161" builtinId="9" hidden="1"/>
    <cellStyle name="Lien hypertexte visité" xfId="1163" builtinId="9" hidden="1"/>
    <cellStyle name="Lien hypertexte visité" xfId="1165" builtinId="9" hidden="1"/>
    <cellStyle name="Lien hypertexte visité" xfId="1167" builtinId="9" hidden="1"/>
    <cellStyle name="Lien hypertexte visité" xfId="1169" builtinId="9" hidden="1"/>
    <cellStyle name="Lien hypertexte visité" xfId="1171" builtinId="9" hidden="1"/>
    <cellStyle name="Lien hypertexte visité" xfId="1173" builtinId="9" hidden="1"/>
    <cellStyle name="Lien hypertexte visité" xfId="1175" builtinId="9" hidden="1"/>
    <cellStyle name="Lien hypertexte visité" xfId="1177" builtinId="9" hidden="1"/>
    <cellStyle name="Lien hypertexte visité" xfId="1179" builtinId="9" hidden="1"/>
    <cellStyle name="Lien hypertexte visité" xfId="1181" builtinId="9" hidden="1"/>
    <cellStyle name="Lien hypertexte visité" xfId="1183" builtinId="9" hidden="1"/>
    <cellStyle name="Lien hypertexte visité" xfId="1185" builtinId="9" hidden="1"/>
    <cellStyle name="Lien hypertexte visité" xfId="1187" builtinId="9" hidden="1"/>
    <cellStyle name="Lien hypertexte visité" xfId="1189" builtinId="9" hidden="1"/>
    <cellStyle name="Lien hypertexte visité" xfId="1191" builtinId="9" hidden="1"/>
    <cellStyle name="Lien hypertexte visité" xfId="1193" builtinId="9" hidden="1"/>
    <cellStyle name="Lien hypertexte visité" xfId="1195" builtinId="9" hidden="1"/>
    <cellStyle name="Lien hypertexte visité" xfId="1197" builtinId="9" hidden="1"/>
    <cellStyle name="Lien hypertexte visité" xfId="1199" builtinId="9" hidden="1"/>
    <cellStyle name="Lien hypertexte visité" xfId="1201" builtinId="9" hidden="1"/>
    <cellStyle name="Lien hypertexte visité" xfId="1203" builtinId="9" hidden="1"/>
    <cellStyle name="Lien hypertexte visité" xfId="1205" builtinId="9" hidden="1"/>
    <cellStyle name="Lien hypertexte visité" xfId="1207" builtinId="9" hidden="1"/>
    <cellStyle name="Lien hypertexte visité" xfId="1209" builtinId="9" hidden="1"/>
    <cellStyle name="Lien hypertexte visité" xfId="1211" builtinId="9" hidden="1"/>
    <cellStyle name="Lien hypertexte visité" xfId="1213" builtinId="9" hidden="1"/>
    <cellStyle name="Lien hypertexte visité" xfId="1215" builtinId="9" hidden="1"/>
    <cellStyle name="Lien hypertexte visité" xfId="1217" builtinId="9" hidden="1"/>
    <cellStyle name="Lien hypertexte visité" xfId="1219" builtinId="9" hidden="1"/>
    <cellStyle name="Lien hypertexte visité" xfId="1221" builtinId="9" hidden="1"/>
    <cellStyle name="Lien hypertexte visité" xfId="1223" builtinId="9" hidden="1"/>
    <cellStyle name="Lien hypertexte visité" xfId="1225" builtinId="9" hidden="1"/>
    <cellStyle name="Lien hypertexte visité" xfId="1227" builtinId="9" hidden="1"/>
    <cellStyle name="Lien hypertexte visité" xfId="1229" builtinId="9" hidden="1"/>
    <cellStyle name="Lien hypertexte visité" xfId="1231" builtinId="9" hidden="1"/>
    <cellStyle name="Lien hypertexte visité" xfId="1233" builtinId="9" hidden="1"/>
    <cellStyle name="Lien hypertexte visité" xfId="1235" builtinId="9" hidden="1"/>
    <cellStyle name="Lien hypertexte visité" xfId="1237" builtinId="9" hidden="1"/>
    <cellStyle name="Lien hypertexte visité" xfId="1239" builtinId="9" hidden="1"/>
    <cellStyle name="Lien hypertexte visité" xfId="1241" builtinId="9" hidden="1"/>
    <cellStyle name="Lien hypertexte visité" xfId="1243" builtinId="9" hidden="1"/>
    <cellStyle name="Lien hypertexte visité" xfId="1245" builtinId="9" hidden="1"/>
    <cellStyle name="Lien hypertexte visité" xfId="1247" builtinId="9" hidden="1"/>
    <cellStyle name="Lien hypertexte visité" xfId="1249" builtinId="9" hidden="1"/>
    <cellStyle name="Lien hypertexte visité" xfId="1251" builtinId="9" hidden="1"/>
    <cellStyle name="Lien hypertexte visité" xfId="1253" builtinId="9" hidden="1"/>
    <cellStyle name="Lien hypertexte visité" xfId="1255" builtinId="9" hidden="1"/>
    <cellStyle name="Lien hypertexte visité" xfId="1257" builtinId="9" hidden="1"/>
    <cellStyle name="Lien hypertexte visité" xfId="1259" builtinId="9" hidden="1"/>
    <cellStyle name="Lien hypertexte visité" xfId="1261" builtinId="9" hidden="1"/>
    <cellStyle name="Lien hypertexte visité" xfId="1263" builtinId="9" hidden="1"/>
    <cellStyle name="Lien hypertexte visité" xfId="1265" builtinId="9" hidden="1"/>
    <cellStyle name="Lien hypertexte visité" xfId="1267" builtinId="9" hidden="1"/>
    <cellStyle name="Lien hypertexte visité" xfId="1269" builtinId="9" hidden="1"/>
    <cellStyle name="Lien hypertexte visité" xfId="1271" builtinId="9" hidden="1"/>
    <cellStyle name="Lien hypertexte visité" xfId="1273" builtinId="9" hidden="1"/>
    <cellStyle name="Lien hypertexte visité" xfId="1275" builtinId="9" hidden="1"/>
    <cellStyle name="Lien hypertexte visité" xfId="1277" builtinId="9" hidden="1"/>
    <cellStyle name="Lien hypertexte visité" xfId="1279" builtinId="9" hidden="1"/>
    <cellStyle name="Lien hypertexte visité" xfId="1281" builtinId="9" hidden="1"/>
    <cellStyle name="Lien hypertexte visité" xfId="1283" builtinId="9" hidden="1"/>
    <cellStyle name="Lien hypertexte visité" xfId="1285" builtinId="9" hidden="1"/>
    <cellStyle name="Lien hypertexte visité" xfId="1287" builtinId="9" hidden="1"/>
    <cellStyle name="Lien hypertexte visité" xfId="1289" builtinId="9" hidden="1"/>
    <cellStyle name="Lien hypertexte visité" xfId="1291" builtinId="9" hidden="1"/>
    <cellStyle name="Lien hypertexte visité" xfId="1293" builtinId="9" hidden="1"/>
    <cellStyle name="Lien hypertexte visité" xfId="1295" builtinId="9" hidden="1"/>
    <cellStyle name="Lien hypertexte visité" xfId="1297" builtinId="9" hidden="1"/>
    <cellStyle name="Lien hypertexte visité" xfId="1299" builtinId="9" hidden="1"/>
    <cellStyle name="Lien hypertexte visité" xfId="1301" builtinId="9" hidden="1"/>
    <cellStyle name="Lien hypertexte visité" xfId="1303" builtinId="9" hidden="1"/>
    <cellStyle name="Lien hypertexte visité" xfId="1305" builtinId="9" hidden="1"/>
    <cellStyle name="Lien hypertexte visité" xfId="1307" builtinId="9" hidden="1"/>
    <cellStyle name="Lien hypertexte visité" xfId="1309" builtinId="9" hidden="1"/>
    <cellStyle name="Lien hypertexte visité" xfId="1311" builtinId="9" hidden="1"/>
    <cellStyle name="Lien hypertexte visité" xfId="1313" builtinId="9" hidden="1"/>
    <cellStyle name="Lien hypertexte visité" xfId="1315" builtinId="9" hidden="1"/>
    <cellStyle name="Lien hypertexte visité" xfId="1317" builtinId="9" hidden="1"/>
    <cellStyle name="Lien hypertexte visité" xfId="1319" builtinId="9" hidden="1"/>
    <cellStyle name="Lien hypertexte visité" xfId="1321" builtinId="9" hidden="1"/>
    <cellStyle name="Lien hypertexte visité" xfId="1323" builtinId="9" hidden="1"/>
    <cellStyle name="Lien hypertexte visité" xfId="1325" builtinId="9" hidden="1"/>
    <cellStyle name="Lien hypertexte visité" xfId="1327" builtinId="9" hidden="1"/>
    <cellStyle name="Lien hypertexte visité" xfId="1329" builtinId="9" hidden="1"/>
    <cellStyle name="Lien hypertexte visité" xfId="1331" builtinId="9" hidden="1"/>
    <cellStyle name="Lien hypertexte visité" xfId="1333" builtinId="9" hidden="1"/>
    <cellStyle name="Lien hypertexte visité" xfId="1335" builtinId="9" hidden="1"/>
    <cellStyle name="Lien hypertexte visité" xfId="1337" builtinId="9" hidden="1"/>
    <cellStyle name="Lien hypertexte visité" xfId="1339" builtinId="9" hidden="1"/>
    <cellStyle name="Lien hypertexte visité" xfId="1341" builtinId="9" hidden="1"/>
    <cellStyle name="Lien hypertexte visité" xfId="1343" builtinId="9" hidden="1"/>
    <cellStyle name="Lien hypertexte visité" xfId="1345" builtinId="9" hidden="1"/>
    <cellStyle name="Lien hypertexte visité" xfId="1347" builtinId="9" hidden="1"/>
    <cellStyle name="Lien hypertexte visité" xfId="1349" builtinId="9" hidden="1"/>
    <cellStyle name="Lien hypertexte visité" xfId="1351" builtinId="9" hidden="1"/>
    <cellStyle name="Lien hypertexte visité" xfId="1353" builtinId="9" hidden="1"/>
    <cellStyle name="Lien hypertexte visité" xfId="1355" builtinId="9" hidden="1"/>
    <cellStyle name="Lien hypertexte visité" xfId="1357" builtinId="9" hidden="1"/>
    <cellStyle name="Lien hypertexte visité" xfId="1359" builtinId="9" hidden="1"/>
    <cellStyle name="Lien hypertexte visité" xfId="1361" builtinId="9" hidden="1"/>
    <cellStyle name="Lien hypertexte visité" xfId="1363" builtinId="9" hidden="1"/>
    <cellStyle name="Lien hypertexte visité" xfId="1365" builtinId="9" hidden="1"/>
    <cellStyle name="Lien hypertexte visité" xfId="1367" builtinId="9" hidden="1"/>
    <cellStyle name="Lien hypertexte visité" xfId="1369" builtinId="9" hidden="1"/>
    <cellStyle name="Lien hypertexte visité" xfId="1371" builtinId="9" hidden="1"/>
    <cellStyle name="Lien hypertexte visité" xfId="1373" builtinId="9" hidden="1"/>
    <cellStyle name="Lien hypertexte visité" xfId="1375" builtinId="9" hidden="1"/>
    <cellStyle name="Lien hypertexte visité" xfId="1377" builtinId="9" hidden="1"/>
    <cellStyle name="Lien hypertexte visité" xfId="1379" builtinId="9" hidden="1"/>
    <cellStyle name="Lien hypertexte visité" xfId="1381" builtinId="9" hidden="1"/>
    <cellStyle name="Lien hypertexte visité" xfId="1383" builtinId="9" hidden="1"/>
    <cellStyle name="Lien hypertexte visité" xfId="1385" builtinId="9" hidden="1"/>
    <cellStyle name="Lien hypertexte visité" xfId="1387" builtinId="9" hidden="1"/>
    <cellStyle name="Lien hypertexte visité" xfId="1389" builtinId="9" hidden="1"/>
    <cellStyle name="Lien hypertexte visité" xfId="1391" builtinId="9" hidden="1"/>
    <cellStyle name="Lien hypertexte visité" xfId="1393" builtinId="9" hidden="1"/>
    <cellStyle name="Lien hypertexte visité" xfId="1395" builtinId="9" hidden="1"/>
    <cellStyle name="Lien hypertexte visité" xfId="1397" builtinId="9" hidden="1"/>
    <cellStyle name="Lien hypertexte visité" xfId="1399" builtinId="9" hidden="1"/>
    <cellStyle name="Lien hypertexte visité" xfId="1401" builtinId="9" hidden="1"/>
    <cellStyle name="Lien hypertexte visité" xfId="1403" builtinId="9" hidden="1"/>
    <cellStyle name="Lien hypertexte visité" xfId="1405" builtinId="9" hidden="1"/>
    <cellStyle name="Lien hypertexte visité" xfId="1407" builtinId="9" hidden="1"/>
    <cellStyle name="Lien hypertexte visité" xfId="1409" builtinId="9" hidden="1"/>
    <cellStyle name="Lien hypertexte visité" xfId="1411" builtinId="9" hidden="1"/>
    <cellStyle name="Lien hypertexte visité" xfId="1413" builtinId="9" hidden="1"/>
    <cellStyle name="Lien hypertexte visité" xfId="1415" builtinId="9" hidden="1"/>
    <cellStyle name="Lien hypertexte visité" xfId="1417" builtinId="9" hidden="1"/>
    <cellStyle name="Lien hypertexte visité" xfId="1419" builtinId="9" hidden="1"/>
    <cellStyle name="Lien hypertexte visité" xfId="1421" builtinId="9" hidden="1"/>
    <cellStyle name="Lien hypertexte visité" xfId="1423" builtinId="9" hidden="1"/>
    <cellStyle name="Lien hypertexte visité" xfId="1425" builtinId="9" hidden="1"/>
    <cellStyle name="Lien hypertexte visité" xfId="1427" builtinId="9" hidden="1"/>
    <cellStyle name="Lien hypertexte visité" xfId="1429" builtinId="9" hidden="1"/>
    <cellStyle name="Lien hypertexte visité" xfId="1431" builtinId="9" hidden="1"/>
    <cellStyle name="Lien hypertexte visité" xfId="1433" builtinId="9" hidden="1"/>
    <cellStyle name="Lien hypertexte visité" xfId="1435" builtinId="9" hidden="1"/>
    <cellStyle name="Lien hypertexte visité" xfId="1437" builtinId="9" hidden="1"/>
    <cellStyle name="Lien hypertexte visité" xfId="1439" builtinId="9" hidden="1"/>
    <cellStyle name="Lien hypertexte visité" xfId="1441" builtinId="9" hidden="1"/>
    <cellStyle name="Lien hypertexte visité" xfId="1443" builtinId="9" hidden="1"/>
    <cellStyle name="Lien hypertexte visité" xfId="1445" builtinId="9" hidden="1"/>
    <cellStyle name="Lien hypertexte visité" xfId="1447" builtinId="9" hidden="1"/>
    <cellStyle name="Lien hypertexte visité" xfId="1449" builtinId="9" hidden="1"/>
    <cellStyle name="Lien hypertexte visité" xfId="1451" builtinId="9" hidden="1"/>
    <cellStyle name="Lien hypertexte visité" xfId="1453" builtinId="9" hidden="1"/>
    <cellStyle name="Lien hypertexte visité" xfId="1455" builtinId="9" hidden="1"/>
    <cellStyle name="Lien hypertexte visité" xfId="1457" builtinId="9" hidden="1"/>
    <cellStyle name="Lien hypertexte visité" xfId="1459" builtinId="9" hidden="1"/>
    <cellStyle name="Lien hypertexte visité" xfId="1461" builtinId="9" hidden="1"/>
    <cellStyle name="Lien hypertexte visité" xfId="1463" builtinId="9" hidden="1"/>
    <cellStyle name="Lien hypertexte visité" xfId="1465" builtinId="9" hidden="1"/>
    <cellStyle name="Lien hypertexte visité" xfId="1467" builtinId="9" hidden="1"/>
    <cellStyle name="Lien hypertexte visité" xfId="1469" builtinId="9" hidden="1"/>
    <cellStyle name="Lien hypertexte visité" xfId="1471" builtinId="9" hidden="1"/>
    <cellStyle name="Lien hypertexte visité" xfId="1473" builtinId="9" hidden="1"/>
    <cellStyle name="Lien hypertexte visité" xfId="1475" builtinId="9" hidden="1"/>
    <cellStyle name="Lien hypertexte visité" xfId="1477" builtinId="9" hidden="1"/>
    <cellStyle name="Lien hypertexte visité" xfId="1479" builtinId="9" hidden="1"/>
    <cellStyle name="Normal" xfId="0" builtinId="0"/>
    <cellStyle name="Normal 2" xfId="489" xr:uid="{00000000-0005-0000-0000-0000C7050000}"/>
    <cellStyle name="Normal 3" xfId="1480" xr:uid="{62344076-0B65-49DA-9C8A-19960B53DFF3}"/>
    <cellStyle name="Normal 4" xfId="1481" xr:uid="{E9C70645-0E2B-4BEA-801C-F9AB5127DE1D}"/>
  </cellStyles>
  <dxfs count="76"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/>
        <color auto="1"/>
      </font>
      <fill>
        <patternFill>
          <bgColor rgb="FFFFC7CE"/>
        </patternFill>
      </fill>
    </dxf>
    <dxf>
      <font>
        <b/>
        <i/>
        <color auto="1"/>
      </font>
      <fill>
        <patternFill>
          <bgColor rgb="FFFFC7CE"/>
        </patternFill>
      </fill>
    </dxf>
    <dxf>
      <font>
        <b/>
        <i/>
        <color auto="1"/>
      </font>
      <fill>
        <patternFill>
          <bgColor rgb="FFFFC7CE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color rgb="FFC00000"/>
      </font>
      <fill>
        <patternFill>
          <bgColor rgb="FFFF99FF"/>
        </patternFill>
      </fill>
    </dxf>
    <dxf>
      <font>
        <b/>
        <i val="0"/>
        <color theme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00FF"/>
      </font>
      <fill>
        <patternFill patternType="solid">
          <fgColor indexed="64"/>
          <bgColor theme="8" tint="0.79998168889431442"/>
        </patternFill>
      </fill>
    </dxf>
    <dxf>
      <font>
        <color theme="2" tint="-0.89999084444715716"/>
      </font>
      <fill>
        <patternFill patternType="solid">
          <fgColor indexed="64"/>
          <bgColor theme="6" tint="0.79998168889431442"/>
        </patternFill>
      </fill>
    </dxf>
    <dxf>
      <font>
        <color rgb="FF0000FF"/>
      </font>
      <fill>
        <patternFill patternType="solid">
          <fgColor indexed="64"/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/>
        <color auto="1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0000FF"/>
      </font>
      <fill>
        <patternFill patternType="solid">
          <fgColor indexed="64"/>
          <bgColor theme="8" tint="0.79998168889431442"/>
        </patternFill>
      </fill>
    </dxf>
    <dxf>
      <font>
        <color theme="2" tint="-0.89999084444715716"/>
      </font>
      <fill>
        <patternFill patternType="solid">
          <fgColor indexed="64"/>
          <bgColor theme="6" tint="0.79998168889431442"/>
        </patternFill>
      </fill>
    </dxf>
    <dxf>
      <font>
        <color rgb="FF0000FF"/>
      </font>
      <fill>
        <patternFill patternType="solid">
          <fgColor indexed="64"/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/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24FC2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29</xdr:row>
      <xdr:rowOff>114300</xdr:rowOff>
    </xdr:from>
    <xdr:to>
      <xdr:col>3</xdr:col>
      <xdr:colOff>838200</xdr:colOff>
      <xdr:row>31</xdr:row>
      <xdr:rowOff>304800</xdr:rowOff>
    </xdr:to>
    <xdr:sp macro="[0]!RAZ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3B846D84-6332-42F6-AD8F-FF1B8A2E5180}"/>
            </a:ext>
          </a:extLst>
        </xdr:cNvPr>
        <xdr:cNvSpPr/>
      </xdr:nvSpPr>
      <xdr:spPr>
        <a:xfrm>
          <a:off x="419100" y="6499860"/>
          <a:ext cx="1272540" cy="632460"/>
        </a:xfrm>
        <a:prstGeom prst="roundRect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4000"/>
            <a:t>RAZ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81280</xdr:colOff>
      <xdr:row>0</xdr:row>
      <xdr:rowOff>55880</xdr:rowOff>
    </xdr:from>
    <xdr:to>
      <xdr:col>7</xdr:col>
      <xdr:colOff>175260</xdr:colOff>
      <xdr:row>4</xdr:row>
      <xdr:rowOff>48260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5986780" y="55880"/>
          <a:ext cx="947420" cy="7086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83820</xdr:rowOff>
    </xdr:from>
    <xdr:to>
      <xdr:col>7</xdr:col>
      <xdr:colOff>139700</xdr:colOff>
      <xdr:row>4</xdr:row>
      <xdr:rowOff>127000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981700" y="83820"/>
          <a:ext cx="916940" cy="7594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147320</xdr:colOff>
      <xdr:row>0</xdr:row>
      <xdr:rowOff>60960</xdr:rowOff>
    </xdr:from>
    <xdr:to>
      <xdr:col>7</xdr:col>
      <xdr:colOff>223520</xdr:colOff>
      <xdr:row>4</xdr:row>
      <xdr:rowOff>78740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052820" y="60960"/>
          <a:ext cx="929640" cy="7340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109220</xdr:colOff>
      <xdr:row>0</xdr:row>
      <xdr:rowOff>76200</xdr:rowOff>
    </xdr:from>
    <xdr:to>
      <xdr:col>7</xdr:col>
      <xdr:colOff>172720</xdr:colOff>
      <xdr:row>4</xdr:row>
      <xdr:rowOff>93980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014720" y="76200"/>
          <a:ext cx="916940" cy="7340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93133</xdr:colOff>
      <xdr:row>0</xdr:row>
      <xdr:rowOff>84667</xdr:rowOff>
    </xdr:from>
    <xdr:to>
      <xdr:col>7</xdr:col>
      <xdr:colOff>187113</xdr:colOff>
      <xdr:row>4</xdr:row>
      <xdr:rowOff>89747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6011333" y="84667"/>
          <a:ext cx="949113" cy="7162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0</xdr:row>
      <xdr:rowOff>93980</xdr:rowOff>
    </xdr:from>
    <xdr:to>
      <xdr:col>7</xdr:col>
      <xdr:colOff>134620</xdr:colOff>
      <xdr:row>4</xdr:row>
      <xdr:rowOff>86360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5989320" y="93980"/>
          <a:ext cx="904240" cy="7162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116840</xdr:colOff>
      <xdr:row>0</xdr:row>
      <xdr:rowOff>96520</xdr:rowOff>
    </xdr:from>
    <xdr:to>
      <xdr:col>7</xdr:col>
      <xdr:colOff>167640</xdr:colOff>
      <xdr:row>4</xdr:row>
      <xdr:rowOff>114300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6235700" y="96520"/>
          <a:ext cx="904240" cy="7416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134620</xdr:colOff>
      <xdr:row>0</xdr:row>
      <xdr:rowOff>53340</xdr:rowOff>
    </xdr:from>
    <xdr:to>
      <xdr:col>7</xdr:col>
      <xdr:colOff>198120</xdr:colOff>
      <xdr:row>4</xdr:row>
      <xdr:rowOff>20320</xdr:rowOff>
    </xdr:to>
    <xdr:sp macro="[0]!Affectationdespoints" textlink="">
      <xdr:nvSpPr>
        <xdr:cNvPr id="8" name="Heptagon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6306820" y="53340"/>
          <a:ext cx="916940" cy="8813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0</xdr:row>
      <xdr:rowOff>25400</xdr:rowOff>
    </xdr:from>
    <xdr:to>
      <xdr:col>7</xdr:col>
      <xdr:colOff>50800</xdr:colOff>
      <xdr:row>4</xdr:row>
      <xdr:rowOff>43180</xdr:rowOff>
    </xdr:to>
    <xdr:sp macro="[0]!Affectationdespoints" textlink="">
      <xdr:nvSpPr>
        <xdr:cNvPr id="2" name="Heptago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956300" y="25400"/>
          <a:ext cx="850900" cy="7797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2</xdr:row>
      <xdr:rowOff>12700</xdr:rowOff>
    </xdr:from>
    <xdr:to>
      <xdr:col>7</xdr:col>
      <xdr:colOff>63500</xdr:colOff>
      <xdr:row>6</xdr:row>
      <xdr:rowOff>93980</xdr:rowOff>
    </xdr:to>
    <xdr:sp macro="[0]!Affectationdespoints" textlink="">
      <xdr:nvSpPr>
        <xdr:cNvPr id="2" name="Heptago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880100" y="406400"/>
          <a:ext cx="876300" cy="7924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83820</xdr:colOff>
      <xdr:row>0</xdr:row>
      <xdr:rowOff>91440</xdr:rowOff>
    </xdr:from>
    <xdr:to>
      <xdr:col>40</xdr:col>
      <xdr:colOff>22860</xdr:colOff>
      <xdr:row>2</xdr:row>
      <xdr:rowOff>411480</xdr:rowOff>
    </xdr:to>
    <xdr:sp macro="[0]!CopierCollerTrier" textlink="">
      <xdr:nvSpPr>
        <xdr:cNvPr id="4" name="Triangle isocè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343620" y="91440"/>
          <a:ext cx="1188720" cy="982980"/>
        </a:xfrm>
        <a:prstGeom prst="triangle">
          <a:avLst/>
        </a:prstGeom>
        <a:solidFill>
          <a:schemeClr val="bg1"/>
        </a:solidFill>
        <a:ln/>
        <a:scene3d>
          <a:camera prst="orthographicFront"/>
          <a:lightRig rig="balanced" dir="t"/>
        </a:scene3d>
        <a:sp3d extrusionH="76200" contourW="76200" prstMaterial="plastic">
          <a:extrusionClr>
            <a:schemeClr val="bg1"/>
          </a:extrusionClr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="horz" wrap="square" lIns="36000" tIns="0" rIns="36000" bIns="0" anchor="ctr" anchorCtr="0"/>
        <a:lstStyle/>
        <a:p>
          <a:pPr algn="ctr"/>
          <a:r>
            <a:rPr lang="fr-FR" sz="1200" b="1">
              <a:solidFill>
                <a:schemeClr val="tx1"/>
              </a:solidFill>
            </a:rPr>
            <a:t>MACRO</a:t>
          </a:r>
        </a:p>
      </xdr:txBody>
    </xdr:sp>
    <xdr:clientData/>
  </xdr:twoCellAnchor>
  <xdr:twoCellAnchor>
    <xdr:from>
      <xdr:col>40</xdr:col>
      <xdr:colOff>0</xdr:colOff>
      <xdr:row>2</xdr:row>
      <xdr:rowOff>7620</xdr:rowOff>
    </xdr:from>
    <xdr:to>
      <xdr:col>42</xdr:col>
      <xdr:colOff>10160</xdr:colOff>
      <xdr:row>2</xdr:row>
      <xdr:rowOff>261620</xdr:rowOff>
    </xdr:to>
    <xdr:sp macro="" textlink="">
      <xdr:nvSpPr>
        <xdr:cNvPr id="2" name="Flèche vers la gau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509480" y="670560"/>
          <a:ext cx="1549400" cy="254000"/>
        </a:xfrm>
        <a:prstGeom prst="leftArrow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42</xdr:col>
      <xdr:colOff>121920</xdr:colOff>
      <xdr:row>0</xdr:row>
      <xdr:rowOff>45720</xdr:rowOff>
    </xdr:from>
    <xdr:to>
      <xdr:col>43</xdr:col>
      <xdr:colOff>457200</xdr:colOff>
      <xdr:row>3</xdr:row>
      <xdr:rowOff>0</xdr:rowOff>
    </xdr:to>
    <xdr:sp macro="[0]!Edition_Resultats" textlink="">
      <xdr:nvSpPr>
        <xdr:cNvPr id="5" name="Bande perforé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284940" y="45720"/>
          <a:ext cx="1021080" cy="1036320"/>
        </a:xfrm>
        <a:prstGeom prst="flowChartPunchedTape">
          <a:avLst/>
        </a:prstGeom>
        <a:ln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pPr algn="ctr"/>
          <a:r>
            <a:rPr lang="fr-FR" sz="1200" b="1"/>
            <a:t>EDITION DES RESULTATS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66040</xdr:colOff>
      <xdr:row>0</xdr:row>
      <xdr:rowOff>109220</xdr:rowOff>
    </xdr:from>
    <xdr:to>
      <xdr:col>6</xdr:col>
      <xdr:colOff>22860</xdr:colOff>
      <xdr:row>5</xdr:row>
      <xdr:rowOff>83820</xdr:rowOff>
    </xdr:to>
    <xdr:sp macro="[0]!Affectationdespoints" textlink="">
      <xdr:nvSpPr>
        <xdr:cNvPr id="9" name="Heptago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247640" y="109220"/>
          <a:ext cx="878840" cy="8432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anchor="t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0</xdr:row>
      <xdr:rowOff>33020</xdr:rowOff>
    </xdr:from>
    <xdr:to>
      <xdr:col>7</xdr:col>
      <xdr:colOff>0</xdr:colOff>
      <xdr:row>3</xdr:row>
      <xdr:rowOff>254000</xdr:rowOff>
    </xdr:to>
    <xdr:sp macro="[0]!Affectationdespoints" textlink="">
      <xdr:nvSpPr>
        <xdr:cNvPr id="9" name="Heptago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845300" y="33020"/>
          <a:ext cx="1066800" cy="10591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anchor="ctr"/>
        <a:lstStyle/>
        <a:p>
          <a:endParaRPr lang="fr-FR"/>
        </a:p>
        <a:p>
          <a:pPr algn="ct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0</xdr:row>
      <xdr:rowOff>33020</xdr:rowOff>
    </xdr:from>
    <xdr:to>
      <xdr:col>7</xdr:col>
      <xdr:colOff>0</xdr:colOff>
      <xdr:row>3</xdr:row>
      <xdr:rowOff>254000</xdr:rowOff>
    </xdr:to>
    <xdr:sp macro="[0]!Affectationdespoints" textlink="">
      <xdr:nvSpPr>
        <xdr:cNvPr id="13" name="Heptagon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6845300" y="33020"/>
          <a:ext cx="1066800" cy="105918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anchor="ctr"/>
        <a:lstStyle/>
        <a:p>
          <a:endParaRPr lang="fr-FR"/>
        </a:p>
        <a:p>
          <a:pPr algn="ct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</xdr:colOff>
      <xdr:row>0</xdr:row>
      <xdr:rowOff>101600</xdr:rowOff>
    </xdr:from>
    <xdr:to>
      <xdr:col>7</xdr:col>
      <xdr:colOff>134620</xdr:colOff>
      <xdr:row>4</xdr:row>
      <xdr:rowOff>144780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951220" y="101600"/>
          <a:ext cx="866140" cy="7594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anchor="ctr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109220</xdr:colOff>
      <xdr:row>0</xdr:row>
      <xdr:rowOff>71120</xdr:rowOff>
    </xdr:from>
    <xdr:to>
      <xdr:col>7</xdr:col>
      <xdr:colOff>160020</xdr:colOff>
      <xdr:row>4</xdr:row>
      <xdr:rowOff>63500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014720" y="71120"/>
          <a:ext cx="904240" cy="7086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anchor="ctr"/>
        <a:lstStyle/>
        <a:p>
          <a:pPr algn="ctr"/>
          <a:endParaRPr lang="fr-FR"/>
        </a:p>
        <a:p>
          <a:pPr algn="ct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142240</xdr:colOff>
      <xdr:row>0</xdr:row>
      <xdr:rowOff>55880</xdr:rowOff>
    </xdr:from>
    <xdr:to>
      <xdr:col>7</xdr:col>
      <xdr:colOff>294640</xdr:colOff>
      <xdr:row>4</xdr:row>
      <xdr:rowOff>48260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047740" y="55880"/>
          <a:ext cx="1005840" cy="7086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 anchor="b"/>
        <a:lstStyle/>
        <a:p>
          <a:pPr algn="ctr"/>
          <a:endParaRPr lang="fr-FR"/>
        </a:p>
        <a:p>
          <a:pPr algn="ct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66040</xdr:colOff>
      <xdr:row>0</xdr:row>
      <xdr:rowOff>63500</xdr:rowOff>
    </xdr:from>
    <xdr:to>
      <xdr:col>7</xdr:col>
      <xdr:colOff>104140</xdr:colOff>
      <xdr:row>4</xdr:row>
      <xdr:rowOff>93980</xdr:rowOff>
    </xdr:to>
    <xdr:sp macro="[0]!Affectationdespoints" textlink="">
      <xdr:nvSpPr>
        <xdr:cNvPr id="6" name="Heptagon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971540" y="63500"/>
          <a:ext cx="891540" cy="746760"/>
        </a:xfrm>
        <a:prstGeom prst="heptagon">
          <a:avLst/>
        </a:prstGeom>
        <a:solidFill>
          <a:schemeClr val="bg1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 contourW="57150">
          <a:contourClr>
            <a:srgbClr val="FF0000"/>
          </a:contourClr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lIns="0" tIns="0"/>
        <a:lstStyle/>
        <a:p>
          <a:pPr algn="r"/>
          <a:endParaRPr lang="fr-FR"/>
        </a:p>
        <a:p>
          <a:pPr algn="r"/>
          <a:r>
            <a:rPr lang="fr-FR" sz="1400" b="1">
              <a:solidFill>
                <a:schemeClr val="tx1"/>
              </a:solidFill>
            </a:rPr>
            <a:t>MACRO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9"/>
  <dimension ref="A2:I32"/>
  <sheetViews>
    <sheetView topLeftCell="A13" workbookViewId="0">
      <selection activeCell="F35" sqref="F35:F36"/>
    </sheetView>
  </sheetViews>
  <sheetFormatPr baseColWidth="10" defaultColWidth="10.625" defaultRowHeight="14.25"/>
  <cols>
    <col min="1" max="1" width="5.125" customWidth="1"/>
    <col min="2" max="2" width="2.5" customWidth="1"/>
    <col min="3" max="3" width="3.5" customWidth="1"/>
    <col min="9" max="9" width="14.875" customWidth="1"/>
  </cols>
  <sheetData>
    <row r="2" spans="1:3" s="6" customFormat="1" ht="18">
      <c r="A2" s="6">
        <v>1</v>
      </c>
      <c r="B2" s="6" t="s">
        <v>47</v>
      </c>
    </row>
    <row r="3" spans="1:3" s="6" customFormat="1" ht="18">
      <c r="A3" s="6">
        <v>2</v>
      </c>
      <c r="B3" s="6" t="s">
        <v>48</v>
      </c>
    </row>
    <row r="4" spans="1:3" s="6" customFormat="1" ht="18">
      <c r="A4" s="6">
        <v>3</v>
      </c>
      <c r="B4" s="6" t="s">
        <v>49</v>
      </c>
    </row>
    <row r="5" spans="1:3" s="6" customFormat="1" ht="18">
      <c r="A5" s="6">
        <v>4</v>
      </c>
      <c r="B5" s="6" t="s">
        <v>50</v>
      </c>
    </row>
    <row r="6" spans="1:3" s="6" customFormat="1" ht="18">
      <c r="A6" s="6">
        <v>5</v>
      </c>
      <c r="B6" s="6" t="s">
        <v>51</v>
      </c>
    </row>
    <row r="7" spans="1:3" s="6" customFormat="1" ht="18">
      <c r="A7" s="6">
        <v>6</v>
      </c>
      <c r="B7" s="6" t="s">
        <v>52</v>
      </c>
    </row>
    <row r="8" spans="1:3" s="6" customFormat="1" ht="18"/>
    <row r="9" spans="1:3" s="6" customFormat="1" ht="18">
      <c r="A9" s="6">
        <v>7</v>
      </c>
      <c r="B9" s="6" t="s">
        <v>63</v>
      </c>
    </row>
    <row r="10" spans="1:3" s="6" customFormat="1" ht="18">
      <c r="A10" s="6">
        <v>8</v>
      </c>
      <c r="B10" s="6" t="s">
        <v>53</v>
      </c>
    </row>
    <row r="11" spans="1:3" s="6" customFormat="1" ht="18">
      <c r="A11" s="6">
        <v>9</v>
      </c>
      <c r="B11" s="6" t="s">
        <v>54</v>
      </c>
    </row>
    <row r="12" spans="1:3" s="6" customFormat="1" ht="18">
      <c r="A12" s="6">
        <v>10</v>
      </c>
      <c r="B12" s="6" t="s">
        <v>55</v>
      </c>
    </row>
    <row r="13" spans="1:3" s="6" customFormat="1" ht="18">
      <c r="A13" s="6">
        <v>11</v>
      </c>
      <c r="B13" s="6" t="s">
        <v>56</v>
      </c>
    </row>
    <row r="14" spans="1:3" s="6" customFormat="1" ht="18">
      <c r="A14" s="6">
        <v>12</v>
      </c>
      <c r="B14" s="6" t="s">
        <v>57</v>
      </c>
    </row>
    <row r="15" spans="1:3" s="6" customFormat="1" ht="18">
      <c r="A15" s="6">
        <v>13</v>
      </c>
      <c r="B15" s="6" t="s">
        <v>58</v>
      </c>
    </row>
    <row r="16" spans="1:3" s="6" customFormat="1" ht="18">
      <c r="C16" s="6" t="s">
        <v>59</v>
      </c>
    </row>
    <row r="17" spans="1:9" s="6" customFormat="1" ht="18">
      <c r="D17" s="6" t="s">
        <v>70</v>
      </c>
    </row>
    <row r="18" spans="1:9" s="6" customFormat="1" ht="18">
      <c r="D18" s="6" t="s">
        <v>60</v>
      </c>
    </row>
    <row r="19" spans="1:9" s="6" customFormat="1" ht="18">
      <c r="A19" s="6">
        <v>14</v>
      </c>
      <c r="B19" s="6" t="s">
        <v>61</v>
      </c>
    </row>
    <row r="20" spans="1:9" s="6" customFormat="1" ht="18">
      <c r="A20" s="6">
        <v>15</v>
      </c>
      <c r="B20" s="6" t="s">
        <v>62</v>
      </c>
    </row>
    <row r="21" spans="1:9" ht="18">
      <c r="B21" s="6"/>
    </row>
    <row r="22" spans="1:9" ht="18">
      <c r="A22">
        <v>16</v>
      </c>
      <c r="B22" s="6" t="s">
        <v>64</v>
      </c>
    </row>
    <row r="23" spans="1:9" ht="18.75">
      <c r="A23" s="6">
        <v>17</v>
      </c>
      <c r="B23" s="6" t="s">
        <v>71</v>
      </c>
    </row>
    <row r="24" spans="1:9" ht="18.75">
      <c r="A24" s="6">
        <v>18</v>
      </c>
      <c r="B24" s="65" t="s">
        <v>73</v>
      </c>
    </row>
    <row r="25" spans="1:9" ht="18">
      <c r="A25" s="6">
        <v>19</v>
      </c>
      <c r="B25" s="6" t="s">
        <v>72</v>
      </c>
    </row>
    <row r="26" spans="1:9" ht="18.75">
      <c r="A26" s="6">
        <v>20</v>
      </c>
      <c r="B26" s="6" t="s">
        <v>74</v>
      </c>
    </row>
    <row r="27" spans="1:9" ht="18">
      <c r="A27" s="6">
        <v>21</v>
      </c>
      <c r="B27" s="6" t="s">
        <v>75</v>
      </c>
    </row>
    <row r="28" spans="1:9" ht="18">
      <c r="A28" s="6">
        <v>22</v>
      </c>
      <c r="B28" s="6" t="s">
        <v>76</v>
      </c>
    </row>
    <row r="29" spans="1:9" ht="18">
      <c r="A29" s="6"/>
      <c r="B29" s="6"/>
    </row>
    <row r="30" spans="1:9" ht="17.45" customHeight="1">
      <c r="B30" s="138"/>
      <c r="C30" s="138"/>
      <c r="D30" s="138"/>
      <c r="E30" s="139" t="s">
        <v>79</v>
      </c>
      <c r="F30" s="140"/>
      <c r="G30" s="140"/>
      <c r="H30" s="140"/>
      <c r="I30" s="140"/>
    </row>
    <row r="31" spans="1:9" ht="17.45" customHeight="1">
      <c r="B31" s="138"/>
      <c r="C31" s="138"/>
      <c r="D31" s="138"/>
      <c r="E31" s="140"/>
      <c r="F31" s="140"/>
      <c r="G31" s="140"/>
      <c r="H31" s="140"/>
      <c r="I31" s="140"/>
    </row>
    <row r="32" spans="1:9" ht="32.450000000000003" customHeight="1">
      <c r="B32" s="138"/>
      <c r="C32" s="138"/>
      <c r="D32" s="138"/>
      <c r="E32" s="140"/>
      <c r="F32" s="140"/>
      <c r="G32" s="140"/>
      <c r="H32" s="140"/>
      <c r="I32" s="140"/>
    </row>
  </sheetData>
  <mergeCells count="2">
    <mergeCell ref="B30:D32"/>
    <mergeCell ref="E30:I32"/>
  </mergeCells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N200"/>
  <sheetViews>
    <sheetView zoomScale="111" workbookViewId="0">
      <selection activeCell="D2" sqref="D2:D21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>
      <c r="A2" s="98"/>
      <c r="B2" s="81"/>
      <c r="C2" s="81"/>
      <c r="D2" s="122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22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99"/>
      <c r="D4" s="122"/>
      <c r="E4"/>
    </row>
    <row r="5" spans="1:14">
      <c r="A5" s="98"/>
      <c r="B5" s="81"/>
      <c r="C5" s="81"/>
      <c r="D5" s="122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22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A7" s="99"/>
      <c r="D7" s="122"/>
      <c r="E7"/>
    </row>
    <row r="8" spans="1:14" ht="13.35" customHeight="1">
      <c r="A8" s="98"/>
      <c r="B8" s="81"/>
      <c r="C8" s="81"/>
      <c r="D8" s="122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4"/>
      <c r="B9" s="1"/>
      <c r="C9" s="1"/>
      <c r="D9" s="122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A10" s="99"/>
      <c r="D10" s="122"/>
      <c r="E10"/>
    </row>
    <row r="11" spans="1:14" ht="13.35" customHeight="1">
      <c r="A11" s="98"/>
      <c r="B11" s="81"/>
      <c r="C11" s="81"/>
      <c r="D11" s="122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4"/>
      <c r="B12" s="1"/>
      <c r="C12" s="1"/>
      <c r="D12" s="122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A13" s="99"/>
      <c r="D13" s="122"/>
      <c r="E13"/>
    </row>
    <row r="14" spans="1:14">
      <c r="A14" s="98"/>
      <c r="B14" s="81"/>
      <c r="C14" s="81"/>
      <c r="D14" s="122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D15" s="122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A16" s="99"/>
      <c r="D16" s="122"/>
      <c r="E16"/>
    </row>
    <row r="17" spans="1:14">
      <c r="A17" s="98"/>
      <c r="B17" s="81"/>
      <c r="C17" s="81"/>
      <c r="D17" s="122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22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99"/>
      <c r="D19" s="122"/>
      <c r="E19"/>
    </row>
    <row r="20" spans="1:14">
      <c r="A20" s="98"/>
      <c r="B20" s="81"/>
      <c r="C20" s="81"/>
      <c r="D20" s="122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4"/>
      <c r="B21" s="1"/>
      <c r="C21" s="1"/>
      <c r="D21" s="122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3" spans="1:14">
      <c r="A23" s="40"/>
      <c r="B23" s="40"/>
      <c r="C23" s="40"/>
      <c r="D23" s="113"/>
      <c r="E23" s="71"/>
    </row>
    <row r="24" spans="1:14">
      <c r="A24" s="1"/>
      <c r="B24" s="1"/>
      <c r="C24" s="1"/>
      <c r="D24" s="114"/>
      <c r="E24" s="72"/>
    </row>
    <row r="26" spans="1:14">
      <c r="A26" s="40"/>
      <c r="B26" s="40"/>
      <c r="C26" s="40"/>
      <c r="D26" s="113"/>
      <c r="E26" s="71"/>
    </row>
    <row r="27" spans="1:14">
      <c r="A27" s="1"/>
      <c r="B27" s="1"/>
      <c r="C27" s="1"/>
      <c r="D27" s="114"/>
      <c r="E27" s="72"/>
    </row>
    <row r="29" spans="1:14">
      <c r="A29" s="40"/>
      <c r="B29" s="40"/>
      <c r="C29" s="40"/>
      <c r="D29" s="113"/>
      <c r="E29" s="71"/>
    </row>
    <row r="30" spans="1:14">
      <c r="A30" s="1"/>
      <c r="B30" s="1"/>
      <c r="C30" s="1"/>
      <c r="D30" s="114"/>
      <c r="E30" s="72"/>
    </row>
    <row r="32" spans="1:14">
      <c r="A32" s="40"/>
      <c r="B32" s="40"/>
      <c r="C32" s="40"/>
      <c r="D32" s="113"/>
      <c r="E32" s="71"/>
    </row>
    <row r="33" spans="1:5">
      <c r="A33" s="1"/>
      <c r="B33" s="1"/>
      <c r="C33" s="1"/>
      <c r="D33" s="114"/>
      <c r="E33" s="72"/>
    </row>
    <row r="35" spans="1:5">
      <c r="A35" s="40"/>
      <c r="B35" s="40"/>
      <c r="C35" s="40"/>
      <c r="D35" s="113"/>
      <c r="E35" s="71"/>
    </row>
    <row r="36" spans="1:5">
      <c r="A36" s="1"/>
      <c r="B36" s="1"/>
      <c r="C36" s="1"/>
      <c r="D36" s="114"/>
      <c r="E36" s="72"/>
    </row>
    <row r="38" spans="1:5">
      <c r="A38" s="40"/>
      <c r="B38" s="40"/>
      <c r="C38" s="40"/>
      <c r="D38" s="113"/>
      <c r="E38" s="71"/>
    </row>
    <row r="39" spans="1:5">
      <c r="A39" s="1"/>
      <c r="B39" s="1"/>
      <c r="C39" s="1"/>
      <c r="D39" s="114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27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F200"/>
  <sheetViews>
    <sheetView zoomScale="145" zoomScaleNormal="145" workbookViewId="0">
      <selection activeCell="E21" sqref="E21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5" ht="15.75">
      <c r="A1" s="19" t="s">
        <v>0</v>
      </c>
      <c r="B1" s="20"/>
      <c r="C1" s="21"/>
      <c r="D1" s="22" t="s">
        <v>1</v>
      </c>
      <c r="E1" s="41" t="s">
        <v>8</v>
      </c>
    </row>
    <row r="2" spans="1:5">
      <c r="A2" s="40"/>
      <c r="B2" s="40"/>
      <c r="C2" s="40"/>
      <c r="D2" s="122"/>
      <c r="E2" s="71"/>
    </row>
    <row r="3" spans="1:5">
      <c r="A3" s="1"/>
      <c r="B3" s="1"/>
      <c r="C3" s="1"/>
      <c r="D3" s="122"/>
      <c r="E3" s="72"/>
    </row>
    <row r="4" spans="1:5" ht="13.35" customHeight="1">
      <c r="D4" s="122"/>
    </row>
    <row r="5" spans="1:5">
      <c r="A5" s="40"/>
      <c r="B5" s="40"/>
      <c r="C5" s="40"/>
      <c r="D5" s="122"/>
      <c r="E5" s="71"/>
    </row>
    <row r="6" spans="1:5">
      <c r="A6" s="1"/>
      <c r="B6" s="1"/>
      <c r="C6" s="1"/>
      <c r="D6" s="122"/>
      <c r="E6" s="72"/>
    </row>
    <row r="7" spans="1:5">
      <c r="D7" s="122"/>
    </row>
    <row r="8" spans="1:5" ht="13.35" customHeight="1">
      <c r="A8" s="40"/>
      <c r="B8" s="40"/>
      <c r="C8" s="40"/>
      <c r="D8" s="122"/>
      <c r="E8" s="71"/>
    </row>
    <row r="9" spans="1:5" ht="13.35" customHeight="1">
      <c r="A9" s="1"/>
      <c r="B9" s="1"/>
      <c r="C9" s="1"/>
      <c r="D9" s="122"/>
      <c r="E9" s="72"/>
    </row>
    <row r="10" spans="1:5">
      <c r="D10" s="122"/>
    </row>
    <row r="11" spans="1:5" ht="13.35" customHeight="1">
      <c r="A11" s="40"/>
      <c r="B11" s="40"/>
      <c r="C11" s="40"/>
      <c r="D11" s="122"/>
      <c r="E11" s="71"/>
    </row>
    <row r="12" spans="1:5">
      <c r="A12" s="1"/>
      <c r="B12" s="1"/>
      <c r="C12" s="1"/>
      <c r="D12" s="122"/>
      <c r="E12" s="72"/>
    </row>
    <row r="13" spans="1:5">
      <c r="D13" s="122"/>
    </row>
    <row r="14" spans="1:5">
      <c r="A14" s="40"/>
      <c r="B14" s="40"/>
      <c r="C14" s="40"/>
      <c r="D14" s="122"/>
      <c r="E14" s="71"/>
    </row>
    <row r="15" spans="1:5" ht="13.35" customHeight="1">
      <c r="A15" s="1"/>
      <c r="B15" s="1"/>
      <c r="C15" s="1"/>
      <c r="D15" s="122"/>
      <c r="E15" s="72"/>
    </row>
    <row r="16" spans="1:5">
      <c r="D16" s="122"/>
    </row>
    <row r="17" spans="1:5">
      <c r="A17" s="40"/>
      <c r="B17" s="40"/>
      <c r="C17" s="40"/>
      <c r="D17" s="122"/>
      <c r="E17" s="71"/>
    </row>
    <row r="18" spans="1:5">
      <c r="A18" s="1"/>
      <c r="B18" s="1"/>
      <c r="C18" s="1"/>
      <c r="D18" s="122"/>
      <c r="E18" s="72"/>
    </row>
    <row r="19" spans="1:5">
      <c r="D19" s="122"/>
    </row>
    <row r="20" spans="1:5">
      <c r="A20" s="40"/>
      <c r="B20" s="40"/>
      <c r="C20" s="40"/>
      <c r="D20" s="122"/>
      <c r="E20" s="71"/>
    </row>
    <row r="21" spans="1:5">
      <c r="A21" s="1"/>
      <c r="B21" s="1"/>
      <c r="C21" s="1"/>
      <c r="E21" s="72"/>
    </row>
    <row r="23" spans="1:5">
      <c r="A23" s="40"/>
      <c r="B23" s="40"/>
      <c r="C23" s="40"/>
      <c r="D23" s="113"/>
      <c r="E23" s="71"/>
    </row>
    <row r="24" spans="1:5">
      <c r="A24" s="1"/>
      <c r="B24" s="1"/>
      <c r="C24" s="1"/>
      <c r="D24" s="114"/>
      <c r="E24" s="72"/>
    </row>
    <row r="26" spans="1:5">
      <c r="A26" s="40"/>
      <c r="B26" s="40"/>
      <c r="C26" s="40"/>
      <c r="D26" s="113"/>
      <c r="E26" s="71"/>
    </row>
    <row r="27" spans="1:5">
      <c r="A27" s="1"/>
      <c r="B27" s="1"/>
      <c r="C27" s="1"/>
      <c r="D27" s="114"/>
      <c r="E27" s="72"/>
    </row>
    <row r="29" spans="1:5">
      <c r="A29" s="40"/>
      <c r="B29" s="40"/>
      <c r="C29" s="40"/>
      <c r="D29" s="113"/>
      <c r="E29" s="71"/>
    </row>
    <row r="30" spans="1:5">
      <c r="A30" s="1"/>
      <c r="B30" s="1"/>
      <c r="C30" s="1"/>
      <c r="D30" s="114"/>
      <c r="E30" s="72"/>
    </row>
    <row r="32" spans="1:5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26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N200"/>
  <sheetViews>
    <sheetView topLeftCell="B10" zoomScale="217" zoomScaleNormal="115" workbookViewId="0">
      <selection activeCell="D2" sqref="D2:D19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>
      <c r="A2" s="98"/>
      <c r="B2" s="81"/>
      <c r="C2" s="81"/>
      <c r="D2" s="120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20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99"/>
      <c r="D4" s="120"/>
      <c r="E4"/>
    </row>
    <row r="5" spans="1:14">
      <c r="A5" s="98"/>
      <c r="B5" s="81"/>
      <c r="C5" s="81"/>
      <c r="D5" s="120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20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A7" s="99"/>
      <c r="D7" s="120"/>
      <c r="E7"/>
    </row>
    <row r="8" spans="1:14" ht="13.35" customHeight="1">
      <c r="A8" s="98"/>
      <c r="B8" s="81"/>
      <c r="C8" s="81"/>
      <c r="D8" s="120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4"/>
      <c r="B9" s="1"/>
      <c r="C9" s="1"/>
      <c r="D9" s="120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A10" s="99"/>
      <c r="D10" s="120"/>
      <c r="E10"/>
    </row>
    <row r="11" spans="1:14" ht="13.35" customHeight="1">
      <c r="A11" s="98"/>
      <c r="B11" s="81"/>
      <c r="C11" s="81"/>
      <c r="D11" s="120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4"/>
      <c r="B12" s="1"/>
      <c r="C12" s="1"/>
      <c r="D12" s="120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A13" s="99"/>
      <c r="D13" s="120"/>
      <c r="E13"/>
    </row>
    <row r="14" spans="1:14">
      <c r="A14" s="98"/>
      <c r="B14" s="81"/>
      <c r="C14" s="81"/>
      <c r="D14" s="120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D15" s="120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A16" s="99"/>
      <c r="D16" s="120"/>
      <c r="E16"/>
    </row>
    <row r="17" spans="1:14">
      <c r="A17" s="98"/>
      <c r="B17" s="81"/>
      <c r="C17" s="81"/>
      <c r="D17" s="120"/>
      <c r="E17" s="83"/>
      <c r="F17" s="141"/>
      <c r="G17" s="141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20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99"/>
      <c r="D19" s="120"/>
      <c r="E19"/>
    </row>
    <row r="20" spans="1:14">
      <c r="A20" s="98"/>
      <c r="B20" s="81"/>
      <c r="C20" s="81"/>
      <c r="D20" s="11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4"/>
      <c r="B21" s="1"/>
      <c r="C21" s="1"/>
      <c r="D21" s="114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>
      <c r="A22" s="99"/>
      <c r="E22"/>
    </row>
    <row r="23" spans="1:14">
      <c r="A23" s="98"/>
      <c r="B23" s="81"/>
      <c r="C23" s="81"/>
      <c r="D23" s="11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4"/>
      <c r="B24" s="1"/>
      <c r="C24" s="1"/>
      <c r="D24" s="114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6" spans="1:14">
      <c r="A26" s="40"/>
      <c r="B26" s="40"/>
      <c r="C26" s="40"/>
      <c r="D26" s="113"/>
      <c r="E26" s="71"/>
    </row>
    <row r="27" spans="1:14">
      <c r="A27" s="1"/>
      <c r="B27" s="1"/>
      <c r="C27" s="1"/>
      <c r="D27" s="114"/>
      <c r="E27" s="72"/>
    </row>
    <row r="29" spans="1:14">
      <c r="A29" s="40"/>
      <c r="B29" s="40"/>
      <c r="C29" s="40"/>
      <c r="D29" s="113"/>
      <c r="E29" s="71"/>
    </row>
    <row r="30" spans="1:14">
      <c r="A30" s="1"/>
      <c r="B30" s="1"/>
      <c r="C30" s="1"/>
      <c r="D30" s="114"/>
      <c r="E30" s="72"/>
    </row>
    <row r="32" spans="1:14">
      <c r="A32" s="40"/>
      <c r="B32" s="40"/>
      <c r="C32" s="40"/>
      <c r="D32" s="113"/>
      <c r="E32" s="71"/>
    </row>
    <row r="33" spans="1:5">
      <c r="A33" s="1"/>
      <c r="B33" s="1"/>
      <c r="C33" s="1"/>
      <c r="D33" s="114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mergeCells count="1">
    <mergeCell ref="F17:G17"/>
  </mergeCells>
  <conditionalFormatting sqref="D61:D83">
    <cfRule type="expression" dxfId="25" priority="14">
      <formula>$X61="D"</formula>
    </cfRule>
  </conditionalFormatting>
  <conditionalFormatting sqref="D2">
    <cfRule type="expression" dxfId="24" priority="13">
      <formula>$X2="D"</formula>
    </cfRule>
  </conditionalFormatting>
  <conditionalFormatting sqref="D3">
    <cfRule type="expression" dxfId="23" priority="12">
      <formula>$X3="D"</formula>
    </cfRule>
  </conditionalFormatting>
  <conditionalFormatting sqref="D5:D6">
    <cfRule type="expression" dxfId="22" priority="11">
      <formula>$X5="D"</formula>
    </cfRule>
  </conditionalFormatting>
  <conditionalFormatting sqref="D7">
    <cfRule type="expression" dxfId="21" priority="10">
      <formula>$X7="D"</formula>
    </cfRule>
  </conditionalFormatting>
  <conditionalFormatting sqref="D8">
    <cfRule type="expression" dxfId="20" priority="9">
      <formula>$X8="D"</formula>
    </cfRule>
  </conditionalFormatting>
  <conditionalFormatting sqref="D9">
    <cfRule type="expression" dxfId="19" priority="8">
      <formula>$X9="D"</formula>
    </cfRule>
  </conditionalFormatting>
  <conditionalFormatting sqref="D10">
    <cfRule type="expression" dxfId="18" priority="7">
      <formula>$X10="D"</formula>
    </cfRule>
  </conditionalFormatting>
  <conditionalFormatting sqref="D14">
    <cfRule type="expression" dxfId="17" priority="6">
      <formula>$X11="D"</formula>
    </cfRule>
  </conditionalFormatting>
  <conditionalFormatting sqref="D15">
    <cfRule type="expression" dxfId="16" priority="5">
      <formula>$X12="D"</formula>
    </cfRule>
  </conditionalFormatting>
  <conditionalFormatting sqref="D16">
    <cfRule type="expression" dxfId="15" priority="4">
      <formula>$X13="D"</formula>
    </cfRule>
  </conditionalFormatting>
  <conditionalFormatting sqref="D11">
    <cfRule type="expression" dxfId="14" priority="3">
      <formula>$X14="D"</formula>
    </cfRule>
  </conditionalFormatting>
  <conditionalFormatting sqref="D12">
    <cfRule type="expression" dxfId="13" priority="2">
      <formula>$X15="D"</formula>
    </cfRule>
  </conditionalFormatting>
  <conditionalFormatting sqref="D13">
    <cfRule type="expression" dxfId="12" priority="1">
      <formula>$X16="D"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N200"/>
  <sheetViews>
    <sheetView zoomScale="124" workbookViewId="0">
      <selection activeCell="A2" sqref="A2:XFD14"/>
    </sheetView>
  </sheetViews>
  <sheetFormatPr baseColWidth="10" defaultColWidth="10.625" defaultRowHeight="14.25"/>
  <cols>
    <col min="1" max="3" width="12.125" customWidth="1"/>
    <col min="4" max="4" width="25" customWidth="1"/>
    <col min="5" max="5" width="12.125" style="38" customWidth="1"/>
    <col min="6" max="6" width="12.125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>
      <c r="A2" s="110"/>
      <c r="B2" s="81"/>
      <c r="C2" s="81"/>
      <c r="D2" s="120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20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>
      <c r="A4" s="111"/>
      <c r="D4" s="120"/>
      <c r="E4"/>
    </row>
    <row r="5" spans="1:14">
      <c r="A5" s="110"/>
      <c r="B5" s="81"/>
      <c r="C5" s="81"/>
      <c r="D5" s="120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20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A7" s="111"/>
      <c r="D7" s="120"/>
      <c r="E7"/>
    </row>
    <row r="8" spans="1:14">
      <c r="A8" s="110"/>
      <c r="B8" s="81"/>
      <c r="C8" s="81"/>
      <c r="D8" s="120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>
      <c r="A9" s="84"/>
      <c r="B9" s="1"/>
      <c r="C9" s="1"/>
      <c r="D9" s="120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A10" s="111"/>
      <c r="D10" s="120"/>
      <c r="E10"/>
    </row>
    <row r="11" spans="1:14">
      <c r="A11" s="110"/>
      <c r="B11" s="81"/>
      <c r="C11" s="81"/>
      <c r="D11" s="120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4"/>
      <c r="B12" s="1"/>
      <c r="C12" s="1"/>
      <c r="D12" s="120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A13" s="111"/>
      <c r="D13" s="120"/>
      <c r="E13"/>
    </row>
    <row r="14" spans="1:14">
      <c r="A14" s="110"/>
      <c r="B14" s="81"/>
      <c r="C14" s="81"/>
      <c r="D14" s="120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D15" s="120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A16" s="111"/>
      <c r="D16" s="120"/>
      <c r="E16"/>
    </row>
    <row r="17" spans="1:14">
      <c r="A17" s="110"/>
      <c r="B17" s="81"/>
      <c r="C17" s="81"/>
      <c r="D17" s="120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20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111"/>
      <c r="D19" s="120"/>
      <c r="E19"/>
    </row>
    <row r="20" spans="1:14">
      <c r="A20" s="110"/>
      <c r="B20" s="81"/>
      <c r="C20" s="81"/>
      <c r="D20" s="11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4"/>
      <c r="B21" s="1"/>
      <c r="C21" s="1"/>
      <c r="D21" s="114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>
      <c r="A22" s="111"/>
      <c r="E22"/>
    </row>
    <row r="23" spans="1:14">
      <c r="A23" s="110"/>
      <c r="B23" s="81"/>
      <c r="C23" s="81"/>
      <c r="D23" s="11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4"/>
      <c r="B24" s="1"/>
      <c r="C24" s="1"/>
      <c r="D24" s="114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>
      <c r="A25" s="111"/>
      <c r="E25"/>
    </row>
    <row r="26" spans="1:14">
      <c r="A26" s="110"/>
      <c r="B26" s="81"/>
      <c r="C26" s="81"/>
      <c r="D26" s="11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4">
      <c r="A27" s="84"/>
      <c r="B27" s="1"/>
      <c r="C27" s="1"/>
      <c r="D27" s="114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1:14">
      <c r="A28" s="111"/>
      <c r="E28"/>
    </row>
    <row r="29" spans="1:14">
      <c r="A29" s="110"/>
      <c r="B29" s="81"/>
      <c r="C29" s="81"/>
      <c r="D29" s="11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1:14">
      <c r="A30" s="84"/>
      <c r="B30" s="1"/>
      <c r="C30" s="1"/>
      <c r="D30" s="114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2" spans="1:14">
      <c r="A32" s="40"/>
      <c r="B32" s="40"/>
      <c r="C32" s="40"/>
      <c r="D32" s="113"/>
      <c r="E32" s="71"/>
    </row>
    <row r="33" spans="1:5">
      <c r="A33" s="1"/>
      <c r="B33" s="1"/>
      <c r="C33" s="1"/>
      <c r="D33" s="114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11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N200"/>
  <sheetViews>
    <sheetView zoomScale="142" zoomScaleNormal="90" workbookViewId="0">
      <selection activeCell="D2" sqref="D2:D17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  <col min="8" max="8" width="16.125" bestFit="1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 ht="13.35" customHeight="1">
      <c r="A2" s="112"/>
      <c r="B2" s="81"/>
      <c r="C2" s="81"/>
      <c r="D2" s="11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14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115"/>
      <c r="E4"/>
    </row>
    <row r="5" spans="1:14" ht="13.35" customHeight="1">
      <c r="A5" s="112"/>
      <c r="B5" s="81"/>
      <c r="C5" s="81"/>
      <c r="E5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13"/>
      <c r="E6"/>
      <c r="F6" s="86"/>
      <c r="G6" s="86"/>
      <c r="H6" s="86"/>
      <c r="I6" s="86"/>
      <c r="J6" s="86"/>
      <c r="K6" s="86"/>
      <c r="L6" s="86"/>
      <c r="M6" s="86"/>
      <c r="N6" s="86"/>
    </row>
    <row r="7" spans="1:14" ht="13.35" customHeight="1">
      <c r="A7" s="115"/>
      <c r="D7" s="114"/>
      <c r="E7"/>
    </row>
    <row r="8" spans="1:14" ht="13.35" customHeight="1">
      <c r="A8" s="112"/>
      <c r="B8" s="81"/>
      <c r="C8" s="81"/>
      <c r="D8" s="113"/>
      <c r="E8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4"/>
      <c r="B9" s="1"/>
      <c r="C9" s="1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 ht="13.35" customHeight="1">
      <c r="A10" s="115"/>
    </row>
    <row r="11" spans="1:14" ht="13.35" customHeight="1">
      <c r="A11" s="112"/>
      <c r="B11" s="81"/>
      <c r="C11" s="81"/>
      <c r="D11" s="113"/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15">
      <c r="A12" s="84"/>
      <c r="B12" s="1"/>
      <c r="C12" s="1"/>
      <c r="F12" s="86"/>
      <c r="G12" s="47"/>
      <c r="H12" s="86"/>
      <c r="I12" s="86"/>
      <c r="J12" s="86"/>
      <c r="K12" s="86"/>
      <c r="L12" s="86"/>
      <c r="M12" s="86"/>
      <c r="N12" s="86"/>
    </row>
    <row r="13" spans="1:14">
      <c r="A13" s="115"/>
      <c r="D13" s="113"/>
      <c r="E13"/>
    </row>
    <row r="14" spans="1:14" ht="13.35" customHeight="1">
      <c r="A14" s="112"/>
      <c r="B14" s="81"/>
      <c r="C14" s="81"/>
      <c r="D14" s="114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 ht="13.35" customHeight="1">
      <c r="A16" s="115"/>
      <c r="E16"/>
    </row>
    <row r="17" spans="1:14" ht="13.35" customHeight="1">
      <c r="A17" s="112"/>
      <c r="B17" s="81"/>
      <c r="C17" s="81"/>
      <c r="D17" s="11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14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 ht="13.35" customHeight="1">
      <c r="A19" s="115"/>
      <c r="E19"/>
    </row>
    <row r="20" spans="1:14" ht="13.35" customHeight="1">
      <c r="A20" s="112"/>
      <c r="B20" s="81"/>
      <c r="C20" s="81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4"/>
      <c r="B21" s="1"/>
      <c r="C21" s="1"/>
      <c r="D21" s="114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 ht="13.35" customHeight="1">
      <c r="A22" s="115"/>
      <c r="E22"/>
    </row>
    <row r="23" spans="1:14">
      <c r="A23" s="112"/>
      <c r="B23" s="81"/>
      <c r="C23" s="81"/>
      <c r="D23" s="11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4"/>
      <c r="B24" s="1"/>
      <c r="C24" s="1"/>
      <c r="D24" s="114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>
      <c r="A25" s="115"/>
      <c r="E25"/>
    </row>
    <row r="26" spans="1:14">
      <c r="A26" s="112"/>
      <c r="B26" s="81"/>
      <c r="C26" s="81"/>
      <c r="D26" s="11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4">
      <c r="A27" s="84"/>
      <c r="B27" s="1"/>
      <c r="C27" s="1"/>
      <c r="D27" s="114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9" spans="1:14" ht="13.35" customHeight="1">
      <c r="A29" s="40"/>
      <c r="B29" s="40"/>
      <c r="C29" s="40"/>
      <c r="D29" s="40"/>
      <c r="E29" s="71"/>
    </row>
    <row r="30" spans="1:14">
      <c r="A30" s="1"/>
      <c r="B30" s="1"/>
      <c r="C30" s="1"/>
      <c r="D30" s="1"/>
      <c r="E30" s="72"/>
    </row>
    <row r="32" spans="1:14" ht="13.35" customHeight="1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4" spans="1:5" ht="13.35" customHeight="1"/>
    <row r="35" spans="1:5" ht="13.35" customHeight="1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 ht="13.35" customHeight="1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10" priority="2">
      <formula>$X61="D"</formula>
    </cfRule>
  </conditionalFormatting>
  <conditionalFormatting sqref="G12">
    <cfRule type="expression" dxfId="9" priority="1">
      <formula>$X12="D"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G200"/>
  <sheetViews>
    <sheetView workbookViewId="0">
      <selection activeCell="F20" sqref="F20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5" ht="16.350000000000001" customHeight="1">
      <c r="A1" s="19" t="s">
        <v>0</v>
      </c>
      <c r="B1" s="20"/>
      <c r="C1" s="21"/>
      <c r="D1" s="22" t="s">
        <v>1</v>
      </c>
      <c r="E1" s="41" t="s">
        <v>8</v>
      </c>
    </row>
    <row r="2" spans="1:5">
      <c r="A2" s="40"/>
      <c r="B2" s="40"/>
      <c r="C2" s="40"/>
      <c r="D2" s="121"/>
      <c r="E2" s="71"/>
    </row>
    <row r="3" spans="1:5">
      <c r="A3" s="1"/>
      <c r="B3" s="1"/>
      <c r="C3" s="1"/>
      <c r="D3" s="121"/>
      <c r="E3" s="72"/>
    </row>
    <row r="4" spans="1:5" ht="13.35" customHeight="1">
      <c r="D4" s="121"/>
    </row>
    <row r="5" spans="1:5">
      <c r="A5" s="40"/>
      <c r="B5" s="40"/>
      <c r="C5" s="40"/>
      <c r="D5" s="121"/>
      <c r="E5" s="71"/>
    </row>
    <row r="6" spans="1:5">
      <c r="A6" s="1"/>
      <c r="B6" s="1"/>
      <c r="C6" s="1"/>
      <c r="D6" s="121"/>
      <c r="E6" s="72"/>
    </row>
    <row r="7" spans="1:5">
      <c r="D7" s="121"/>
    </row>
    <row r="8" spans="1:5" ht="13.35" customHeight="1">
      <c r="A8" s="40"/>
      <c r="B8" s="40"/>
      <c r="C8" s="40"/>
      <c r="D8" s="121"/>
      <c r="E8" s="71"/>
    </row>
    <row r="9" spans="1:5" ht="13.35" customHeight="1">
      <c r="A9" s="1"/>
      <c r="B9" s="1"/>
      <c r="C9" s="1"/>
      <c r="D9" s="121"/>
      <c r="E9" s="72"/>
    </row>
    <row r="10" spans="1:5">
      <c r="D10" s="121"/>
    </row>
    <row r="11" spans="1:5" ht="13.35" customHeight="1">
      <c r="A11" s="40"/>
      <c r="B11" s="40"/>
      <c r="C11" s="40"/>
      <c r="D11" s="121"/>
      <c r="E11" s="71"/>
    </row>
    <row r="12" spans="1:5">
      <c r="A12" s="1"/>
      <c r="B12" s="1"/>
      <c r="C12" s="1"/>
      <c r="D12" s="121"/>
      <c r="E12" s="72"/>
    </row>
    <row r="13" spans="1:5">
      <c r="D13" s="121"/>
    </row>
    <row r="14" spans="1:5">
      <c r="A14" s="40"/>
      <c r="B14" s="40"/>
      <c r="C14" s="40"/>
      <c r="D14" s="121"/>
      <c r="E14" s="71"/>
    </row>
    <row r="15" spans="1:5" ht="13.35" customHeight="1">
      <c r="A15" s="1"/>
      <c r="B15" s="1"/>
      <c r="C15" s="1"/>
      <c r="D15" s="121"/>
      <c r="E15" s="72"/>
    </row>
    <row r="16" spans="1:5">
      <c r="D16" s="121"/>
    </row>
    <row r="17" spans="1:7">
      <c r="A17" s="40"/>
      <c r="B17" s="40"/>
      <c r="C17" s="40"/>
      <c r="D17" s="121"/>
      <c r="E17" s="71"/>
    </row>
    <row r="18" spans="1:7">
      <c r="A18" s="1"/>
      <c r="B18" s="1"/>
      <c r="C18" s="1"/>
      <c r="D18" s="121"/>
      <c r="E18" s="72"/>
    </row>
    <row r="19" spans="1:7">
      <c r="D19" s="121"/>
    </row>
    <row r="20" spans="1:7">
      <c r="A20" s="40"/>
      <c r="B20" s="40"/>
      <c r="C20" s="40"/>
      <c r="D20" s="121"/>
      <c r="E20" s="71"/>
    </row>
    <row r="21" spans="1:7">
      <c r="A21" s="1"/>
      <c r="B21" s="1"/>
      <c r="C21" s="1"/>
      <c r="D21" s="121"/>
      <c r="E21" s="72"/>
    </row>
    <row r="23" spans="1:7">
      <c r="A23" s="40"/>
      <c r="B23" s="40"/>
      <c r="C23" s="40"/>
      <c r="D23" s="113"/>
      <c r="E23" s="71"/>
    </row>
    <row r="24" spans="1:7">
      <c r="A24" s="1"/>
      <c r="B24" s="1"/>
      <c r="C24" s="1"/>
      <c r="D24" s="114"/>
      <c r="E24" s="72"/>
      <c r="G24" s="63"/>
    </row>
    <row r="26" spans="1:7">
      <c r="A26" s="40"/>
      <c r="B26" s="40"/>
      <c r="C26" s="40"/>
      <c r="D26" s="113"/>
      <c r="E26" s="71"/>
    </row>
    <row r="27" spans="1:7">
      <c r="A27" s="1"/>
      <c r="B27" s="1"/>
      <c r="C27" s="1"/>
      <c r="D27" s="114"/>
      <c r="E27" s="72"/>
    </row>
    <row r="29" spans="1:7">
      <c r="A29" s="40"/>
      <c r="B29" s="40"/>
      <c r="C29" s="40"/>
      <c r="D29" s="113"/>
      <c r="E29" s="71"/>
    </row>
    <row r="30" spans="1:7">
      <c r="A30" s="1"/>
      <c r="B30" s="1"/>
      <c r="C30" s="1"/>
      <c r="D30" s="114"/>
      <c r="E30" s="72"/>
    </row>
    <row r="32" spans="1:7">
      <c r="A32" s="40"/>
      <c r="B32" s="40"/>
      <c r="C32" s="40"/>
      <c r="D32" s="113"/>
      <c r="E32" s="71"/>
    </row>
    <row r="33" spans="1:5">
      <c r="A33" s="1"/>
      <c r="B33" s="1"/>
      <c r="C33" s="1"/>
      <c r="D33" s="114"/>
      <c r="E33" s="72"/>
    </row>
    <row r="35" spans="1:5">
      <c r="A35" s="40"/>
      <c r="B35" s="40"/>
      <c r="C35" s="40"/>
      <c r="D35" s="113"/>
      <c r="E35" s="71"/>
    </row>
    <row r="36" spans="1:5">
      <c r="A36" s="1"/>
      <c r="B36" s="1"/>
      <c r="C36" s="1"/>
      <c r="D36" s="114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8" priority="1">
      <formula>$X61="D"</formula>
    </cfRule>
  </conditionalFormatting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/>
  <dimension ref="A1:F200"/>
  <sheetViews>
    <sheetView zoomScale="155" workbookViewId="0">
      <selection activeCell="H5" sqref="H5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5" ht="16.350000000000001" customHeight="1">
      <c r="A1" s="19" t="s">
        <v>0</v>
      </c>
      <c r="B1" s="20"/>
      <c r="C1" s="21"/>
      <c r="D1" s="22" t="s">
        <v>1</v>
      </c>
      <c r="E1" s="41" t="s">
        <v>8</v>
      </c>
    </row>
    <row r="2" spans="1:5">
      <c r="A2" s="40"/>
      <c r="B2" s="40"/>
      <c r="C2" s="40"/>
      <c r="D2" s="122"/>
      <c r="E2" s="71"/>
    </row>
    <row r="3" spans="1:5">
      <c r="A3" s="1"/>
      <c r="B3" s="1"/>
      <c r="C3" s="1"/>
      <c r="D3" s="122"/>
      <c r="E3" s="72"/>
    </row>
    <row r="4" spans="1:5" ht="13.35" customHeight="1">
      <c r="D4" s="122"/>
    </row>
    <row r="5" spans="1:5">
      <c r="A5" s="40"/>
      <c r="B5" s="40"/>
      <c r="C5" s="40"/>
      <c r="D5" s="122"/>
      <c r="E5" s="71"/>
    </row>
    <row r="6" spans="1:5">
      <c r="A6" s="1"/>
      <c r="B6" s="1"/>
      <c r="C6" s="1"/>
      <c r="D6" s="122"/>
      <c r="E6" s="72"/>
    </row>
    <row r="7" spans="1:5">
      <c r="D7" s="122"/>
    </row>
    <row r="8" spans="1:5" ht="13.35" customHeight="1">
      <c r="A8" s="40"/>
      <c r="B8" s="40"/>
      <c r="C8" s="40"/>
      <c r="D8" s="123"/>
      <c r="E8" s="71"/>
    </row>
    <row r="9" spans="1:5" ht="13.35" customHeight="1">
      <c r="A9" s="1"/>
      <c r="B9" s="1"/>
      <c r="C9" s="1"/>
      <c r="D9" s="122"/>
      <c r="E9" s="72"/>
    </row>
    <row r="10" spans="1:5">
      <c r="D10" s="122"/>
    </row>
    <row r="11" spans="1:5" ht="13.35" customHeight="1">
      <c r="A11" s="40"/>
      <c r="B11" s="40"/>
      <c r="C11" s="40"/>
      <c r="D11" s="122"/>
      <c r="E11" s="71"/>
    </row>
    <row r="12" spans="1:5">
      <c r="A12" s="1"/>
      <c r="B12" s="1"/>
      <c r="C12" s="1"/>
      <c r="D12" s="122"/>
      <c r="E12" s="72"/>
    </row>
    <row r="13" spans="1:5">
      <c r="D13" s="122"/>
    </row>
    <row r="14" spans="1:5">
      <c r="A14" s="40"/>
      <c r="B14" s="40"/>
      <c r="C14" s="40"/>
      <c r="D14" s="122"/>
      <c r="E14" s="71"/>
    </row>
    <row r="15" spans="1:5" ht="13.35" customHeight="1">
      <c r="A15" s="1"/>
      <c r="B15" s="1"/>
      <c r="C15" s="1"/>
      <c r="D15" s="122"/>
      <c r="E15" s="72"/>
    </row>
    <row r="16" spans="1:5">
      <c r="D16" s="122"/>
    </row>
    <row r="17" spans="1:5">
      <c r="A17" s="40"/>
      <c r="B17" s="40"/>
      <c r="C17" s="40"/>
      <c r="D17" s="122"/>
      <c r="E17" s="71"/>
    </row>
    <row r="18" spans="1:5">
      <c r="A18" s="1"/>
      <c r="B18" s="1"/>
      <c r="C18" s="1"/>
      <c r="D18" s="122"/>
      <c r="E18" s="72"/>
    </row>
    <row r="20" spans="1:5">
      <c r="A20" s="40"/>
      <c r="B20" s="40"/>
      <c r="C20" s="40"/>
      <c r="D20" s="40"/>
      <c r="E20" s="71"/>
    </row>
    <row r="21" spans="1:5">
      <c r="A21" s="1"/>
      <c r="B21" s="1"/>
      <c r="C21" s="1"/>
      <c r="D21" s="1"/>
      <c r="E21" s="72"/>
    </row>
    <row r="23" spans="1:5">
      <c r="A23" s="40"/>
      <c r="B23" s="40"/>
      <c r="C23" s="40"/>
      <c r="D23" s="40"/>
      <c r="E23" s="71"/>
    </row>
    <row r="24" spans="1:5">
      <c r="A24" s="1"/>
      <c r="B24" s="1"/>
      <c r="C24" s="1"/>
      <c r="D24" s="1"/>
      <c r="E24" s="72"/>
    </row>
    <row r="26" spans="1:5">
      <c r="A26" s="40"/>
      <c r="B26" s="40"/>
      <c r="C26" s="40"/>
      <c r="D26" s="40"/>
      <c r="E26" s="71"/>
    </row>
    <row r="27" spans="1:5">
      <c r="A27" s="1"/>
      <c r="B27" s="1"/>
      <c r="C27" s="1"/>
      <c r="D27" s="1"/>
      <c r="E27" s="72"/>
    </row>
    <row r="29" spans="1:5">
      <c r="A29" s="40"/>
      <c r="B29" s="40"/>
      <c r="C29" s="40"/>
      <c r="D29" s="40"/>
      <c r="E29" s="71"/>
    </row>
    <row r="30" spans="1:5">
      <c r="A30" s="1"/>
      <c r="B30" s="1"/>
      <c r="C30" s="1"/>
      <c r="D30" s="1"/>
      <c r="E30" s="72"/>
    </row>
    <row r="32" spans="1:5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7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/>
  <dimension ref="A1:F200"/>
  <sheetViews>
    <sheetView workbookViewId="0">
      <selection activeCell="H7" sqref="H7"/>
    </sheetView>
  </sheetViews>
  <sheetFormatPr baseColWidth="10" defaultColWidth="10.625" defaultRowHeight="18" customHeight="1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5" ht="18" customHeight="1">
      <c r="A1" s="19" t="s">
        <v>0</v>
      </c>
      <c r="B1" s="20"/>
      <c r="C1" s="21"/>
      <c r="D1" s="22" t="s">
        <v>1</v>
      </c>
      <c r="E1" s="41" t="s">
        <v>8</v>
      </c>
    </row>
    <row r="2" spans="1:5" ht="18" customHeight="1">
      <c r="A2" s="40"/>
      <c r="B2" s="40"/>
      <c r="C2" s="40"/>
      <c r="D2" s="122"/>
      <c r="E2" s="71"/>
    </row>
    <row r="3" spans="1:5" ht="18" customHeight="1">
      <c r="A3" s="1"/>
      <c r="B3" s="1"/>
      <c r="C3" s="1"/>
      <c r="D3" s="122"/>
      <c r="E3" s="72"/>
    </row>
    <row r="4" spans="1:5" ht="18" customHeight="1">
      <c r="D4" s="122"/>
    </row>
    <row r="5" spans="1:5" ht="18" customHeight="1">
      <c r="A5" s="40"/>
      <c r="B5" s="40"/>
      <c r="C5" s="40"/>
      <c r="D5" s="122"/>
      <c r="E5" s="71"/>
    </row>
    <row r="6" spans="1:5" ht="18" customHeight="1">
      <c r="A6" s="1"/>
      <c r="B6" s="1"/>
      <c r="C6" s="1"/>
      <c r="D6" s="122"/>
      <c r="E6" s="71"/>
    </row>
    <row r="7" spans="1:5" ht="18" customHeight="1">
      <c r="D7" s="122"/>
    </row>
    <row r="8" spans="1:5" ht="18" customHeight="1">
      <c r="A8" s="40"/>
      <c r="B8" s="40"/>
      <c r="C8" s="40"/>
      <c r="D8" s="122"/>
    </row>
    <row r="9" spans="1:5" ht="18" customHeight="1">
      <c r="A9" s="1"/>
      <c r="B9" s="1"/>
      <c r="C9" s="1"/>
      <c r="D9" s="122"/>
      <c r="E9" s="72"/>
    </row>
    <row r="10" spans="1:5" ht="18" customHeight="1">
      <c r="D10" s="122"/>
      <c r="E10" s="72"/>
    </row>
    <row r="11" spans="1:5" ht="18" customHeight="1">
      <c r="A11" s="40"/>
      <c r="B11" s="40"/>
      <c r="C11" s="40"/>
      <c r="D11" s="122"/>
      <c r="E11" s="71"/>
    </row>
    <row r="12" spans="1:5" ht="18" customHeight="1">
      <c r="A12" s="1"/>
      <c r="B12" s="1"/>
      <c r="C12" s="1"/>
      <c r="D12" s="122"/>
      <c r="E12" s="71"/>
    </row>
    <row r="13" spans="1:5" ht="18" customHeight="1">
      <c r="D13" s="122"/>
    </row>
    <row r="14" spans="1:5" ht="18" customHeight="1">
      <c r="A14" s="40"/>
      <c r="B14" s="40"/>
      <c r="C14" s="40"/>
      <c r="D14" s="122"/>
    </row>
    <row r="15" spans="1:5" ht="18" customHeight="1">
      <c r="A15" s="1"/>
      <c r="B15" s="1"/>
      <c r="C15" s="1"/>
      <c r="D15" s="122"/>
      <c r="E15" s="72"/>
    </row>
    <row r="16" spans="1:5" ht="18" customHeight="1">
      <c r="D16" s="122"/>
      <c r="E16" s="72"/>
    </row>
    <row r="17" spans="1:5" ht="18" customHeight="1">
      <c r="A17" s="40"/>
      <c r="B17" s="40"/>
      <c r="C17" s="40"/>
      <c r="D17" s="122"/>
      <c r="E17" s="71"/>
    </row>
    <row r="18" spans="1:5" ht="18" customHeight="1">
      <c r="A18" s="1"/>
      <c r="B18" s="1"/>
      <c r="C18" s="1"/>
      <c r="D18" s="122"/>
      <c r="E18" s="71"/>
    </row>
    <row r="19" spans="1:5" ht="18" customHeight="1">
      <c r="D19" s="122"/>
    </row>
    <row r="20" spans="1:5" ht="18" customHeight="1">
      <c r="A20" s="40"/>
      <c r="B20" s="40"/>
      <c r="C20" s="40"/>
    </row>
    <row r="21" spans="1:5" ht="18" customHeight="1">
      <c r="A21" s="1"/>
      <c r="B21" s="1"/>
      <c r="C21" s="1"/>
      <c r="D21" s="40"/>
      <c r="E21" s="72"/>
    </row>
    <row r="22" spans="1:5" ht="18" customHeight="1">
      <c r="D22" s="1"/>
      <c r="E22" s="72"/>
    </row>
    <row r="23" spans="1:5" ht="18" customHeight="1">
      <c r="A23" s="40"/>
      <c r="B23" s="40"/>
      <c r="C23" s="40"/>
      <c r="E23" s="71"/>
    </row>
    <row r="24" spans="1:5" ht="18" customHeight="1">
      <c r="A24" s="1"/>
      <c r="B24" s="1"/>
      <c r="C24" s="1"/>
      <c r="D24" s="40"/>
      <c r="E24" s="71"/>
    </row>
    <row r="25" spans="1:5" ht="18" customHeight="1">
      <c r="D25" s="1"/>
    </row>
    <row r="26" spans="1:5" ht="18" customHeight="1">
      <c r="A26" s="40"/>
      <c r="B26" s="40"/>
      <c r="C26" s="40"/>
    </row>
    <row r="27" spans="1:5" ht="18" customHeight="1">
      <c r="A27" s="1"/>
      <c r="B27" s="1"/>
      <c r="C27" s="1"/>
      <c r="D27" s="40"/>
      <c r="E27" s="72"/>
    </row>
    <row r="28" spans="1:5" ht="18" customHeight="1">
      <c r="D28" s="1"/>
      <c r="E28" s="72"/>
    </row>
    <row r="29" spans="1:5" ht="18" customHeight="1">
      <c r="A29" s="40"/>
      <c r="B29" s="40"/>
      <c r="C29" s="40"/>
      <c r="E29" s="71"/>
    </row>
    <row r="30" spans="1:5" ht="18" customHeight="1">
      <c r="A30" s="1"/>
      <c r="B30" s="1"/>
      <c r="C30" s="1"/>
      <c r="E30" s="72"/>
    </row>
    <row r="32" spans="1:5" ht="18" customHeight="1">
      <c r="A32" s="40"/>
      <c r="B32" s="40"/>
      <c r="C32" s="40"/>
      <c r="D32" s="40"/>
      <c r="E32" s="71"/>
    </row>
    <row r="33" spans="1:5" ht="18" customHeight="1">
      <c r="A33" s="1"/>
      <c r="B33" s="1"/>
      <c r="C33" s="1"/>
      <c r="D33" s="1"/>
      <c r="E33" s="72"/>
    </row>
    <row r="35" spans="1:5" ht="18" customHeight="1">
      <c r="A35" s="40"/>
      <c r="B35" s="40"/>
      <c r="C35" s="40"/>
      <c r="D35" s="40"/>
      <c r="E35" s="71"/>
    </row>
    <row r="36" spans="1:5" ht="18" customHeight="1">
      <c r="A36" s="1"/>
      <c r="B36" s="1"/>
      <c r="C36" s="1"/>
      <c r="D36" s="1"/>
      <c r="E36" s="72"/>
    </row>
    <row r="38" spans="1:5" ht="18" customHeight="1">
      <c r="A38" s="40"/>
      <c r="B38" s="40"/>
      <c r="C38" s="40"/>
      <c r="D38" s="40"/>
      <c r="E38" s="71"/>
    </row>
    <row r="39" spans="1:5" ht="18" customHeight="1">
      <c r="A39" s="1"/>
      <c r="B39" s="1"/>
      <c r="C39" s="1"/>
      <c r="D39" s="1"/>
      <c r="E39" s="72"/>
    </row>
    <row r="41" spans="1:5" ht="18" customHeight="1">
      <c r="A41" s="40"/>
      <c r="B41" s="40"/>
      <c r="C41" s="40"/>
      <c r="D41" s="40"/>
      <c r="E41" s="71"/>
    </row>
    <row r="42" spans="1:5" ht="18" customHeight="1">
      <c r="A42" s="1"/>
      <c r="B42" s="1"/>
      <c r="C42" s="1"/>
      <c r="D42" s="1"/>
      <c r="E42" s="72"/>
    </row>
    <row r="44" spans="1:5" ht="18" customHeight="1">
      <c r="A44" s="40"/>
      <c r="B44" s="40"/>
      <c r="C44" s="40"/>
      <c r="D44" s="40"/>
      <c r="E44" s="71"/>
    </row>
    <row r="45" spans="1:5" ht="18" customHeight="1">
      <c r="A45" s="1"/>
      <c r="B45" s="1"/>
      <c r="C45" s="1"/>
      <c r="D45" s="1"/>
      <c r="E45" s="72"/>
    </row>
    <row r="47" spans="1:5" ht="18" customHeight="1">
      <c r="A47" s="40"/>
      <c r="B47" s="40"/>
      <c r="C47" s="40"/>
      <c r="D47" s="40"/>
      <c r="E47" s="71"/>
    </row>
    <row r="48" spans="1:5" ht="18" customHeight="1">
      <c r="A48" s="1"/>
      <c r="B48" s="1"/>
      <c r="C48" s="1"/>
      <c r="D48" s="1"/>
      <c r="E48" s="72"/>
    </row>
    <row r="50" spans="1:5" ht="18" customHeight="1">
      <c r="A50" s="40"/>
      <c r="B50" s="40"/>
      <c r="C50" s="40"/>
      <c r="D50" s="40"/>
      <c r="E50" s="71"/>
    </row>
    <row r="51" spans="1:5" ht="18" customHeight="1">
      <c r="A51" s="1"/>
      <c r="B51" s="1"/>
      <c r="C51" s="1"/>
      <c r="D51" s="1"/>
      <c r="E51" s="72"/>
    </row>
    <row r="53" spans="1:5" ht="18" customHeight="1">
      <c r="A53" s="40"/>
      <c r="B53" s="40"/>
      <c r="C53" s="40"/>
      <c r="D53" s="40"/>
      <c r="E53" s="71"/>
    </row>
    <row r="54" spans="1:5" ht="18" customHeight="1">
      <c r="A54" s="1"/>
      <c r="B54" s="1"/>
      <c r="C54" s="1"/>
      <c r="D54" s="1"/>
      <c r="E54" s="72"/>
    </row>
    <row r="56" spans="1:5" ht="18" customHeight="1">
      <c r="A56" s="40"/>
      <c r="B56" s="40"/>
      <c r="C56" s="40"/>
      <c r="D56" s="40"/>
      <c r="E56" s="71"/>
    </row>
    <row r="57" spans="1:5" ht="18" customHeight="1">
      <c r="A57" s="1"/>
      <c r="B57" s="1"/>
      <c r="C57" s="1"/>
      <c r="D57" s="1"/>
      <c r="E57" s="72"/>
    </row>
    <row r="59" spans="1:5" ht="18" customHeight="1">
      <c r="A59" s="40"/>
      <c r="B59" s="40"/>
      <c r="C59" s="40"/>
      <c r="D59" s="40"/>
      <c r="E59" s="71"/>
    </row>
    <row r="60" spans="1:5" ht="18" customHeight="1">
      <c r="A60" s="1"/>
      <c r="B60" s="1"/>
      <c r="C60" s="1"/>
      <c r="D60" s="1"/>
      <c r="E60" s="72"/>
    </row>
    <row r="63" spans="1:5" ht="14.1" customHeight="1"/>
    <row r="64" spans="1:5" ht="18" customHeight="1">
      <c r="B64" s="38"/>
    </row>
    <row r="65" spans="2:4" ht="18" customHeight="1">
      <c r="B65" s="38"/>
    </row>
    <row r="69" spans="2:4" ht="18" customHeight="1">
      <c r="D69" s="62"/>
    </row>
    <row r="78" spans="2:4" ht="18" customHeight="1">
      <c r="D78" s="28"/>
    </row>
    <row r="79" spans="2:4" ht="18" customHeight="1">
      <c r="D79" s="39"/>
    </row>
    <row r="80" spans="2:4" ht="18" customHeight="1">
      <c r="D80" s="56"/>
    </row>
    <row r="81" spans="4:4" ht="18" customHeight="1">
      <c r="D81" s="68"/>
    </row>
    <row r="82" spans="4:4" ht="18" customHeight="1">
      <c r="D82" s="39"/>
    </row>
    <row r="100" spans="5:6" ht="18" customHeight="1">
      <c r="E100" s="38" t="s">
        <v>28</v>
      </c>
      <c r="F100">
        <f>COUNTA(D2:D99)</f>
        <v>0</v>
      </c>
    </row>
    <row r="200" spans="4:4" ht="18" customHeight="1">
      <c r="D200" t="s">
        <v>25</v>
      </c>
    </row>
  </sheetData>
  <conditionalFormatting sqref="D61:D83">
    <cfRule type="expression" dxfId="6" priority="1">
      <formula>$X61="D"</formula>
    </cfRule>
  </conditionalFormatting>
  <pageMargins left="0" right="0" top="0" bottom="0" header="0" footer="0"/>
  <pageSetup paperSize="9" scale="87" orientation="portrait"/>
  <rowBreaks count="1" manualBreakCount="1">
    <brk id="59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/>
  <dimension ref="A1:F200"/>
  <sheetViews>
    <sheetView workbookViewId="0">
      <selection activeCell="D2" sqref="D2:D15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5" ht="18" customHeight="1">
      <c r="A1" s="19" t="s">
        <v>0</v>
      </c>
      <c r="B1" s="20"/>
      <c r="C1" s="21"/>
      <c r="D1" s="22" t="s">
        <v>1</v>
      </c>
      <c r="E1" s="41" t="s">
        <v>8</v>
      </c>
    </row>
    <row r="2" spans="1:5">
      <c r="A2" s="40"/>
      <c r="B2" s="40"/>
      <c r="C2" s="40"/>
      <c r="D2" s="40"/>
      <c r="E2" s="71"/>
    </row>
    <row r="3" spans="1:5">
      <c r="A3" s="1"/>
      <c r="B3" s="1"/>
      <c r="C3" s="1"/>
      <c r="D3" s="1"/>
      <c r="E3" s="72"/>
    </row>
    <row r="5" spans="1:5">
      <c r="A5" s="40"/>
      <c r="B5" s="40"/>
      <c r="C5" s="40"/>
      <c r="D5" s="40"/>
      <c r="E5" s="71"/>
    </row>
    <row r="6" spans="1:5">
      <c r="A6" s="1"/>
      <c r="B6" s="1"/>
      <c r="C6" s="1"/>
      <c r="D6" s="1"/>
      <c r="E6" s="72"/>
    </row>
    <row r="8" spans="1:5">
      <c r="A8" s="40"/>
      <c r="B8" s="40"/>
      <c r="C8" s="40"/>
      <c r="D8" s="40"/>
      <c r="E8" s="71"/>
    </row>
    <row r="9" spans="1:5">
      <c r="A9" s="1"/>
      <c r="B9" s="1"/>
      <c r="C9" s="1"/>
      <c r="D9" s="1"/>
      <c r="E9" s="72"/>
    </row>
    <row r="11" spans="1:5">
      <c r="A11" s="40"/>
      <c r="B11" s="40"/>
      <c r="C11" s="40"/>
      <c r="D11" s="40"/>
      <c r="E11" s="71"/>
    </row>
    <row r="12" spans="1:5">
      <c r="A12" s="1"/>
      <c r="B12" s="1"/>
      <c r="C12" s="1"/>
      <c r="D12" s="1"/>
      <c r="E12" s="72"/>
    </row>
    <row r="14" spans="1:5">
      <c r="A14" s="40"/>
      <c r="B14" s="40"/>
      <c r="C14" s="40"/>
      <c r="D14" s="40"/>
      <c r="E14" s="71"/>
    </row>
    <row r="15" spans="1:5">
      <c r="A15" s="1"/>
      <c r="B15" s="1"/>
      <c r="C15" s="1"/>
      <c r="D15" s="1"/>
      <c r="E15" s="72"/>
    </row>
    <row r="17" spans="1:5">
      <c r="A17" s="40"/>
      <c r="B17" s="40"/>
      <c r="C17" s="40"/>
      <c r="D17" s="40"/>
      <c r="E17" s="71"/>
    </row>
    <row r="18" spans="1:5">
      <c r="A18" s="1"/>
      <c r="B18" s="1"/>
      <c r="C18" s="1"/>
      <c r="D18" s="1"/>
      <c r="E18" s="72"/>
    </row>
    <row r="20" spans="1:5">
      <c r="A20" s="40"/>
      <c r="B20" s="40"/>
      <c r="C20" s="40"/>
      <c r="D20" s="40"/>
      <c r="E20" s="71"/>
    </row>
    <row r="21" spans="1:5">
      <c r="A21" s="1"/>
      <c r="B21" s="1"/>
      <c r="C21" s="1"/>
      <c r="D21" s="1"/>
      <c r="E21" s="72"/>
    </row>
    <row r="23" spans="1:5">
      <c r="A23" s="40"/>
      <c r="B23" s="40"/>
      <c r="C23" s="40"/>
      <c r="D23" s="40"/>
      <c r="E23" s="71"/>
    </row>
    <row r="24" spans="1:5">
      <c r="A24" s="1"/>
      <c r="B24" s="1"/>
      <c r="C24" s="1"/>
      <c r="D24" s="1"/>
      <c r="E24" s="72"/>
    </row>
    <row r="26" spans="1:5">
      <c r="A26" s="40"/>
      <c r="B26" s="40"/>
      <c r="C26" s="40"/>
      <c r="D26" s="40"/>
      <c r="E26" s="71"/>
    </row>
    <row r="27" spans="1:5">
      <c r="A27" s="1"/>
      <c r="B27" s="1"/>
      <c r="C27" s="1"/>
      <c r="D27" s="1"/>
      <c r="E27" s="72"/>
    </row>
    <row r="29" spans="1:5">
      <c r="A29" s="40"/>
      <c r="B29" s="40"/>
      <c r="C29" s="40"/>
      <c r="D29" s="40"/>
      <c r="E29" s="71"/>
    </row>
    <row r="30" spans="1:5">
      <c r="A30" s="1"/>
      <c r="B30" s="1"/>
      <c r="C30" s="1"/>
      <c r="D30" s="1"/>
      <c r="E30" s="72"/>
    </row>
    <row r="32" spans="1:5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101" spans="5:6" ht="14.1" customHeight="1"/>
    <row r="200" spans="4:4">
      <c r="D200" t="s">
        <v>25</v>
      </c>
    </row>
  </sheetData>
  <conditionalFormatting sqref="D61:D83">
    <cfRule type="expression" dxfId="5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2"/>
  <dimension ref="A1:AP105"/>
  <sheetViews>
    <sheetView zoomScale="96" zoomScaleNormal="96" workbookViewId="0">
      <pane xSplit="3" ySplit="3" topLeftCell="D75" activePane="bottomRight" state="frozen"/>
      <selection pane="topRight" activeCell="D1" sqref="D1"/>
      <selection pane="bottomLeft" activeCell="A4" sqref="A4"/>
      <selection pane="bottomRight" activeCell="C78" sqref="C78"/>
    </sheetView>
  </sheetViews>
  <sheetFormatPr baseColWidth="10" defaultColWidth="9.625" defaultRowHeight="18"/>
  <cols>
    <col min="1" max="1" width="9.625" style="6"/>
    <col min="2" max="2" width="9.625" style="64"/>
    <col min="3" max="3" width="26.5" style="6" bestFit="1" customWidth="1"/>
    <col min="4" max="20" width="5.625" style="6" customWidth="1"/>
    <col min="21" max="21" width="4.625" style="6" bestFit="1" customWidth="1"/>
    <col min="22" max="22" width="9.625" style="6"/>
    <col min="23" max="39" width="6.5" style="6" bestFit="1" customWidth="1"/>
    <col min="40" max="40" width="9.625" style="12"/>
    <col min="41" max="16384" width="9.625" style="6"/>
  </cols>
  <sheetData>
    <row r="1" spans="1:42" s="5" customFormat="1">
      <c r="A1" s="2" t="s">
        <v>3</v>
      </c>
      <c r="B1" s="3"/>
      <c r="C1" s="4"/>
      <c r="D1" s="142" t="s">
        <v>18</v>
      </c>
      <c r="E1" s="142"/>
      <c r="F1" s="142"/>
      <c r="G1" s="142"/>
      <c r="H1" s="142" t="s">
        <v>83</v>
      </c>
      <c r="I1" s="142"/>
      <c r="J1" s="142"/>
      <c r="K1" s="142"/>
      <c r="L1" s="142"/>
      <c r="M1" s="142">
        <f>LARGE(D3:T3,1)</f>
        <v>2</v>
      </c>
      <c r="AN1" s="49"/>
    </row>
    <row r="2" spans="1:42">
      <c r="A2" s="126" t="s">
        <v>4</v>
      </c>
      <c r="B2" s="126"/>
      <c r="C2" s="126"/>
      <c r="D2" s="143"/>
      <c r="E2" s="143"/>
      <c r="F2" s="143"/>
      <c r="G2" s="143"/>
      <c r="H2" s="143"/>
      <c r="I2" s="143"/>
      <c r="J2" s="143"/>
      <c r="K2" s="143"/>
      <c r="L2" s="143"/>
      <c r="M2" s="143"/>
      <c r="W2" s="12">
        <v>1</v>
      </c>
      <c r="X2" s="12">
        <v>2</v>
      </c>
      <c r="Y2" s="12">
        <v>3</v>
      </c>
      <c r="Z2" s="12">
        <v>4</v>
      </c>
      <c r="AA2" s="12">
        <v>5</v>
      </c>
      <c r="AB2" s="12">
        <v>6</v>
      </c>
      <c r="AC2" s="12">
        <v>7</v>
      </c>
      <c r="AD2" s="12">
        <v>8</v>
      </c>
      <c r="AE2" s="12">
        <v>9</v>
      </c>
      <c r="AF2" s="12">
        <v>10</v>
      </c>
      <c r="AG2" s="12">
        <v>11</v>
      </c>
      <c r="AH2" s="12">
        <v>12</v>
      </c>
      <c r="AI2" s="12">
        <v>13</v>
      </c>
      <c r="AJ2" s="12">
        <v>14</v>
      </c>
      <c r="AK2" s="12">
        <v>15</v>
      </c>
      <c r="AL2" s="12">
        <v>16</v>
      </c>
      <c r="AM2" s="12">
        <v>17</v>
      </c>
    </row>
    <row r="3" spans="1:42" s="13" customFormat="1">
      <c r="A3" s="7" t="s">
        <v>5</v>
      </c>
      <c r="B3" s="8" t="s">
        <v>2</v>
      </c>
      <c r="C3" s="9" t="s">
        <v>6</v>
      </c>
      <c r="D3" s="10">
        <f>IF(SUM('SGA1'!$E2:$E21)&gt;0,1,0)</f>
        <v>1</v>
      </c>
      <c r="E3" s="10">
        <f>IF(SUM('SGA2'!$E2:$E21)&gt;0,2,"")</f>
        <v>2</v>
      </c>
      <c r="F3" s="10" t="str">
        <f>IF(SUM('SGA3'!$E2:$E21)&gt;0,3,"")</f>
        <v/>
      </c>
      <c r="G3" s="10" t="str">
        <f>IF(SUM('SGA4'!$E2:$E21)&gt;0,4,"")</f>
        <v/>
      </c>
      <c r="H3" s="10" t="str">
        <f>IF(SUM('SGA5'!$E2:$E21)&gt;0,5,"")</f>
        <v/>
      </c>
      <c r="I3" s="10" t="str">
        <f>IF(SUM('SGA6'!$E2:$E21)&gt;0,6,"")</f>
        <v/>
      </c>
      <c r="J3" s="10" t="str">
        <f>IF(SUM('SGA7'!$E2:$E20)&gt;0,7,"")</f>
        <v/>
      </c>
      <c r="K3" s="10" t="str">
        <f>IF(SUM('SGA8'!$E2:$E21)&gt;0,8,"")</f>
        <v/>
      </c>
      <c r="L3" s="10" t="str">
        <f>IF(SUM('SGA9'!$E2:$E21)&gt;0,9,"")</f>
        <v/>
      </c>
      <c r="M3" s="10" t="str">
        <f>IF(SUM('SGA10'!$E2:$E21)&gt;0,10,"")</f>
        <v/>
      </c>
      <c r="N3" s="10" t="str">
        <f>IF(SUM('SGA11'!$E2:$E21)&gt;0,11,"")</f>
        <v/>
      </c>
      <c r="O3" s="10" t="str">
        <f>IF(SUM('SGA12'!$E5:$E24)&gt;0,12,"")</f>
        <v/>
      </c>
      <c r="P3" s="10" t="str">
        <f>IF(SUM('SGA13'!$E2:$E21)&gt;0,13,"")</f>
        <v/>
      </c>
      <c r="Q3" s="10" t="str">
        <f>IF(SUM('SGA14'!$E2:$E21)&gt;0,14,"")</f>
        <v/>
      </c>
      <c r="R3" s="10" t="str">
        <f>IF(SUM('SGA15'!$E2:$E21)&gt;0,15,"")</f>
        <v/>
      </c>
      <c r="S3" s="10" t="str">
        <f>IF(SUM('SGA16'!$E2:$E21)&gt;0,16,"")</f>
        <v/>
      </c>
      <c r="T3" s="10" t="str">
        <f>IF(SUM('SGA16'!$E2:$E21)&gt;0,17,"")</f>
        <v/>
      </c>
      <c r="U3" s="12" t="s">
        <v>7</v>
      </c>
      <c r="V3" s="11" t="s">
        <v>16</v>
      </c>
      <c r="W3" s="10">
        <f>IF(SUM('SGA1'!$E2:$E21)&gt;0,1,"")</f>
        <v>1</v>
      </c>
      <c r="X3" s="10">
        <f>IF(SUM('SGA2'!$E2:$E21)&gt;0,2,"")</f>
        <v>2</v>
      </c>
      <c r="Y3" s="10" t="str">
        <f>IF(SUM('SGA3'!$E2:$E21)&gt;0,3,"")</f>
        <v/>
      </c>
      <c r="Z3" s="10" t="str">
        <f>IF(SUM('SGA4'!$E2:$E21)&gt;0,4,"")</f>
        <v/>
      </c>
      <c r="AA3" s="10" t="str">
        <f>IF(SUM('SGA5'!$E2:$E21)&gt;0,5,"")</f>
        <v/>
      </c>
      <c r="AB3" s="10" t="str">
        <f>IF(SUM('SGA6'!$E2:$E21)&gt;0,6,"")</f>
        <v/>
      </c>
      <c r="AC3" s="10" t="str">
        <f>IF(SUM('SGA7'!$E2:$E20)&gt;0,7,"")</f>
        <v/>
      </c>
      <c r="AD3" s="10" t="str">
        <f>IF(SUM('SGA8'!$E2:$E21)&gt;0,8,"")</f>
        <v/>
      </c>
      <c r="AE3" s="10" t="str">
        <f>IF(SUM('SGA9'!$E2:$E21)&gt;0,9,"")</f>
        <v/>
      </c>
      <c r="AF3" s="10" t="str">
        <f>IF(SUM('SGA10'!$E2:$E21)&gt;0,10,"")</f>
        <v/>
      </c>
      <c r="AG3" s="10" t="str">
        <f>IF(SUM('SGA11'!$E2:$E21)&gt;0,11,"")</f>
        <v/>
      </c>
      <c r="AH3" s="10" t="str">
        <f>IF(SUM('SGA12'!$E5:$E24)&gt;0,12,"")</f>
        <v/>
      </c>
      <c r="AI3" s="10" t="str">
        <f>IF(SUM('SGA13'!$E2:$E21)&gt;0,13,"")</f>
        <v/>
      </c>
      <c r="AJ3" s="10" t="str">
        <f>IF(SUM('SGA14'!$E2:$E21)&gt;0,14,"")</f>
        <v/>
      </c>
      <c r="AK3" s="10" t="str">
        <f>IF(SUM('SGA15'!$E2:$E21)&gt;0,15,"")</f>
        <v/>
      </c>
      <c r="AL3" s="10" t="str">
        <f>IF(SUM('SGA16'!$E2:$E21)&gt;0,16,"")</f>
        <v/>
      </c>
      <c r="AM3" s="10" t="str">
        <f>IF(SUM('SGA17'!$E2:$E18)&gt;0,17,"")</f>
        <v/>
      </c>
      <c r="AN3" s="45"/>
    </row>
    <row r="4" spans="1:42" s="13" customFormat="1">
      <c r="A4" s="43">
        <v>1</v>
      </c>
      <c r="B4">
        <f>Classement!B4</f>
        <v>26.4</v>
      </c>
      <c r="C4" t="str">
        <f>Classement!C4</f>
        <v>ADOLPHE, Daniele</v>
      </c>
      <c r="D4" s="14">
        <f>IF(ISNA(W4)=TRUE,0,W4)</f>
        <v>0</v>
      </c>
      <c r="E4" s="14">
        <f>IF(ISNA(X4)=TRUE,0,X4)</f>
        <v>0</v>
      </c>
      <c r="F4" s="14">
        <f t="shared" ref="F4:J4" si="0">IF(ISNA(Y4)=TRUE,0,Y4)</f>
        <v>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>IF(ISNA(AD4)=TRUE,0,AD4)</f>
        <v>0</v>
      </c>
      <c r="L4" s="14">
        <f t="shared" ref="L4:R19" si="1">IF(ISNA(AE4)=TRUE,0,AE4)</f>
        <v>0</v>
      </c>
      <c r="M4" s="14">
        <f t="shared" si="1"/>
        <v>0</v>
      </c>
      <c r="N4" s="14">
        <f t="shared" si="1"/>
        <v>0</v>
      </c>
      <c r="O4" s="14">
        <f t="shared" si="1"/>
        <v>0</v>
      </c>
      <c r="P4" s="14">
        <f t="shared" si="1"/>
        <v>0</v>
      </c>
      <c r="Q4" s="14">
        <f t="shared" si="1"/>
        <v>0</v>
      </c>
      <c r="R4" s="14">
        <f t="shared" si="1"/>
        <v>0</v>
      </c>
      <c r="S4" s="14">
        <f>IF(ISNA(AL4)=TRUE,0,AL4)</f>
        <v>0</v>
      </c>
      <c r="T4" s="14">
        <f>IF(ISNA(AM4)=TRUE,0,AM4)</f>
        <v>0</v>
      </c>
      <c r="U4" s="6">
        <f t="shared" ref="U4" si="2">MIN(D4:J4)</f>
        <v>0</v>
      </c>
      <c r="V4" s="15">
        <f t="shared" ref="V4" si="3">SUM(D4:J4)</f>
        <v>0</v>
      </c>
      <c r="W4" s="16" t="e">
        <f>VLOOKUP($C4,'SGA1'!$D$1:$G$80,2,FALSE)</f>
        <v>#N/A</v>
      </c>
      <c r="X4" s="16" t="e">
        <f>VLOOKUP($C4,'SGA2'!$D$1:$G$80,2,FALSE)</f>
        <v>#N/A</v>
      </c>
      <c r="Y4" s="16" t="e">
        <f>VLOOKUP($C4,'SGA3'!$D$1:$G$80,2,FALSE)</f>
        <v>#N/A</v>
      </c>
      <c r="Z4" s="16" t="e">
        <f>VLOOKUP($C4,'SGA4'!$D$1:$G$80,2,FALSE)</f>
        <v>#N/A</v>
      </c>
      <c r="AA4" s="16" t="e">
        <f>VLOOKUP($C4,'SGA5'!$D$1:$G$80,2,FALSE)</f>
        <v>#N/A</v>
      </c>
      <c r="AB4" s="16" t="e">
        <f>VLOOKUP($C4,'SGA6'!$D$1:$G$80,2,FALSE)</f>
        <v>#N/A</v>
      </c>
      <c r="AC4" s="16" t="e">
        <f>VLOOKUP($C4,'SGA7'!$D$1:$G$80,2,FALSE)</f>
        <v>#N/A</v>
      </c>
      <c r="AD4" s="16" t="e">
        <f>VLOOKUP($C4,'SGA8'!$D$1:$G$80,2,FALSE)</f>
        <v>#N/A</v>
      </c>
      <c r="AE4" s="16" t="e">
        <f>VLOOKUP($C4,'SGA9'!$D$1:$G$80,2,FALSE)</f>
        <v>#N/A</v>
      </c>
      <c r="AF4" s="16" t="e">
        <f>VLOOKUP($C4,'SGA10'!$D$1:$G$80,2,FALSE)</f>
        <v>#N/A</v>
      </c>
      <c r="AG4" s="16" t="e">
        <f>VLOOKUP($C4,'SGA11'!$D$1:$G$80,2,FALSE)</f>
        <v>#N/A</v>
      </c>
      <c r="AH4" s="16" t="e">
        <f>VLOOKUP($C4,'SGA12'!$D$1:$G$80,2,FALSE)</f>
        <v>#N/A</v>
      </c>
      <c r="AI4" s="16" t="e">
        <f>VLOOKUP($C4,'SGA13'!$D$1:$G$80,2,FALSE)</f>
        <v>#N/A</v>
      </c>
      <c r="AJ4" s="16" t="e">
        <f>VLOOKUP($C4,'SGA14'!$D$1:$G$80,2,FALSE)</f>
        <v>#N/A</v>
      </c>
      <c r="AK4" s="16" t="e">
        <f>VLOOKUP($C4,'SGA15'!$D$1:$G$80,2,FALSE)</f>
        <v>#N/A</v>
      </c>
      <c r="AL4" s="16" t="e">
        <f>VLOOKUP($C4,'SGA16'!$D$1:$G$80,2,FALSE)</f>
        <v>#N/A</v>
      </c>
      <c r="AM4" s="16" t="e">
        <f>VLOOKUP($C4,'SGA17'!$D$1:$G$80,2,FALSE)</f>
        <v>#N/A</v>
      </c>
      <c r="AN4" s="13">
        <f>COUNTIF(W4:AM4,"&gt;0")</f>
        <v>0</v>
      </c>
      <c r="AO4" s="45" t="str">
        <f>IF($AN4&gt;=7,"X","")</f>
        <v/>
      </c>
      <c r="AP4" s="45" t="str">
        <f>IF($AN4&gt;=16,"X","")</f>
        <v/>
      </c>
    </row>
    <row r="5" spans="1:42">
      <c r="A5" s="35">
        <v>2</v>
      </c>
      <c r="B5">
        <f>Classement!B5</f>
        <v>22.9</v>
      </c>
      <c r="C5" t="str">
        <f>Classement!C5</f>
        <v>ADOLPHE, Michel</v>
      </c>
      <c r="D5" s="14">
        <f t="shared" ref="D5:D67" si="4">IF(ISNA(W5)=TRUE,0,W5)</f>
        <v>0</v>
      </c>
      <c r="E5" s="14">
        <f t="shared" ref="E5:E67" si="5">IF(ISNA(X5)=TRUE,0,X5)</f>
        <v>0</v>
      </c>
      <c r="F5" s="14">
        <f t="shared" ref="F5:F67" si="6">IF(ISNA(Y5)=TRUE,0,Y5)</f>
        <v>0</v>
      </c>
      <c r="G5" s="14">
        <f t="shared" ref="G5:G67" si="7">IF(ISNA(Z5)=TRUE,0,Z5)</f>
        <v>0</v>
      </c>
      <c r="H5" s="14">
        <f t="shared" ref="H5:H67" si="8">IF(ISNA(AA5)=TRUE,0,AA5)</f>
        <v>0</v>
      </c>
      <c r="I5" s="14">
        <f t="shared" ref="I5:I67" si="9">IF(ISNA(AB5)=TRUE,0,AB5)</f>
        <v>0</v>
      </c>
      <c r="J5" s="14">
        <f t="shared" ref="J5:J67" si="10">IF(ISNA(AC5)=TRUE,0,AC5)</f>
        <v>0</v>
      </c>
      <c r="K5" s="14">
        <f t="shared" ref="K5:K67" si="11">IF(ISNA(AD5)=TRUE,0,AD5)</f>
        <v>0</v>
      </c>
      <c r="L5" s="14">
        <f t="shared" ref="L5:L67" si="12">IF(ISNA(AE5)=TRUE,0,AE5)</f>
        <v>0</v>
      </c>
      <c r="M5" s="14">
        <f t="shared" ref="M5:M67" si="13">IF(ISNA(AF5)=TRUE,0,AF5)</f>
        <v>0</v>
      </c>
      <c r="N5" s="14">
        <f t="shared" ref="N5:N67" si="14">IF(ISNA(AG5)=TRUE,0,AG5)</f>
        <v>0</v>
      </c>
      <c r="O5" s="14">
        <f t="shared" ref="O5:O67" si="15">IF(ISNA(AH5)=TRUE,0,AH5)</f>
        <v>0</v>
      </c>
      <c r="P5" s="14">
        <f t="shared" ref="P5:P67" si="16">IF(ISNA(AI5)=TRUE,0,AI5)</f>
        <v>0</v>
      </c>
      <c r="Q5" s="14">
        <f t="shared" ref="Q5:Q67" si="17">IF(ISNA(AJ5)=TRUE,0,AJ5)</f>
        <v>0</v>
      </c>
      <c r="R5" s="14">
        <f t="shared" si="1"/>
        <v>0</v>
      </c>
      <c r="S5" s="14">
        <f t="shared" ref="S5:S67" si="18">IF(ISNA(AL5)=TRUE,0,AL5)</f>
        <v>0</v>
      </c>
      <c r="T5" s="14">
        <f t="shared" ref="T5:T67" si="19">IF(ISNA(AM5)=TRUE,0,AM5)</f>
        <v>0</v>
      </c>
      <c r="U5" s="6">
        <f t="shared" ref="U5:U67" si="20">MIN(D5:J5)</f>
        <v>0</v>
      </c>
      <c r="V5" s="15">
        <f>SUM(D5:J5)</f>
        <v>0</v>
      </c>
      <c r="W5" s="16" t="e">
        <f>VLOOKUP($C5,'SGA1'!$D$1:$G$80,2,FALSE)</f>
        <v>#N/A</v>
      </c>
      <c r="X5" s="16" t="e">
        <f>VLOOKUP($C5,'SGA2'!$D$1:$G$80,2,FALSE)</f>
        <v>#N/A</v>
      </c>
      <c r="Y5" s="16" t="e">
        <f>VLOOKUP($C5,'SGA3'!$D$1:$G$80,2,FALSE)</f>
        <v>#N/A</v>
      </c>
      <c r="Z5" s="16" t="e">
        <f>VLOOKUP($C5,'SGA4'!$D$1:$G$80,2,FALSE)</f>
        <v>#N/A</v>
      </c>
      <c r="AA5" s="16" t="e">
        <f>VLOOKUP($C5,'SGA5'!$D$1:$G$80,2,FALSE)</f>
        <v>#N/A</v>
      </c>
      <c r="AB5" s="16" t="e">
        <f>VLOOKUP($C5,'SGA6'!$D$1:$G$80,2,FALSE)</f>
        <v>#N/A</v>
      </c>
      <c r="AC5" s="16" t="e">
        <f>VLOOKUP($C5,'SGA7'!$D$1:$G$80,2,FALSE)</f>
        <v>#N/A</v>
      </c>
      <c r="AD5" s="16" t="e">
        <f>VLOOKUP($C5,'SGA8'!$D$1:$G$80,2,FALSE)</f>
        <v>#N/A</v>
      </c>
      <c r="AE5" s="16" t="e">
        <f>VLOOKUP($C5,'SGA9'!$D$1:$G$80,2,FALSE)</f>
        <v>#N/A</v>
      </c>
      <c r="AF5" s="16" t="e">
        <f>VLOOKUP($C5,'SGA10'!$D$1:$G$80,2,FALSE)</f>
        <v>#N/A</v>
      </c>
      <c r="AG5" s="16" t="e">
        <f>VLOOKUP($C5,'SGA11'!$D$1:$G$80,2,FALSE)</f>
        <v>#N/A</v>
      </c>
      <c r="AH5" s="16" t="e">
        <f>VLOOKUP($C5,'SGA12'!$D$1:$G$80,2,FALSE)</f>
        <v>#N/A</v>
      </c>
      <c r="AI5" s="16" t="e">
        <f>VLOOKUP($C5,'SGA13'!$D$1:$G$80,2,FALSE)</f>
        <v>#N/A</v>
      </c>
      <c r="AJ5" s="16" t="e">
        <f>VLOOKUP($C5,'SGA14'!$D$1:$G$80,2,FALSE)</f>
        <v>#N/A</v>
      </c>
      <c r="AK5" s="16" t="e">
        <f>VLOOKUP($C5,'SGA15'!$D$1:$G$80,2,FALSE)</f>
        <v>#N/A</v>
      </c>
      <c r="AL5" s="16" t="e">
        <f>VLOOKUP($C5,'SGA16'!$D$1:$G$80,2,FALSE)</f>
        <v>#N/A</v>
      </c>
      <c r="AM5" s="16" t="e">
        <f>VLOOKUP($C5,'SGA17'!$D$1:$G$80,2,FALSE)</f>
        <v>#N/A</v>
      </c>
      <c r="AN5" s="13">
        <f t="shared" ref="AN5:AN67" si="21">COUNTIF(W5:AM5,"&gt;0")</f>
        <v>0</v>
      </c>
      <c r="AO5" s="45" t="str">
        <f t="shared" ref="AO5:AO67" si="22">IF(AN5&gt;=7,"X","")</f>
        <v/>
      </c>
      <c r="AP5" s="45" t="str">
        <f t="shared" ref="AP5:AP67" si="23">IF($AN5&gt;=16,"X","")</f>
        <v/>
      </c>
    </row>
    <row r="6" spans="1:42">
      <c r="A6" s="35">
        <v>3</v>
      </c>
      <c r="B6">
        <f>Classement!B6</f>
        <v>34.5</v>
      </c>
      <c r="C6" t="str">
        <f>Classement!C6</f>
        <v>BALLEREAU, Henri</v>
      </c>
      <c r="D6" s="14">
        <f t="shared" si="4"/>
        <v>0</v>
      </c>
      <c r="E6" s="14">
        <f t="shared" si="5"/>
        <v>0</v>
      </c>
      <c r="F6" s="14">
        <f t="shared" si="6"/>
        <v>0</v>
      </c>
      <c r="G6" s="14">
        <f t="shared" si="7"/>
        <v>0</v>
      </c>
      <c r="H6" s="14">
        <f t="shared" si="8"/>
        <v>0</v>
      </c>
      <c r="I6" s="14">
        <f t="shared" si="9"/>
        <v>0</v>
      </c>
      <c r="J6" s="14">
        <f t="shared" si="10"/>
        <v>0</v>
      </c>
      <c r="K6" s="14">
        <f t="shared" si="11"/>
        <v>0</v>
      </c>
      <c r="L6" s="14">
        <f t="shared" si="12"/>
        <v>0</v>
      </c>
      <c r="M6" s="14">
        <f t="shared" si="13"/>
        <v>0</v>
      </c>
      <c r="N6" s="14">
        <f t="shared" si="14"/>
        <v>0</v>
      </c>
      <c r="O6" s="14">
        <f t="shared" si="15"/>
        <v>0</v>
      </c>
      <c r="P6" s="14">
        <f t="shared" si="16"/>
        <v>0</v>
      </c>
      <c r="Q6" s="14">
        <f t="shared" si="17"/>
        <v>0</v>
      </c>
      <c r="R6" s="14">
        <f t="shared" si="1"/>
        <v>0</v>
      </c>
      <c r="S6" s="14">
        <f t="shared" si="18"/>
        <v>0</v>
      </c>
      <c r="T6" s="14">
        <f t="shared" si="19"/>
        <v>0</v>
      </c>
      <c r="U6" s="6">
        <f t="shared" si="20"/>
        <v>0</v>
      </c>
      <c r="V6" s="15">
        <f t="shared" ref="V6:V67" si="24">SUM(D6:J6)</f>
        <v>0</v>
      </c>
      <c r="W6" s="16" t="e">
        <f>VLOOKUP($C6,'SGA1'!$D$1:$G$80,2,FALSE)</f>
        <v>#N/A</v>
      </c>
      <c r="X6" s="16" t="e">
        <f>VLOOKUP($C6,'SGA2'!$D$1:$G$80,2,FALSE)</f>
        <v>#N/A</v>
      </c>
      <c r="Y6" s="16" t="e">
        <f>VLOOKUP($C6,'SGA3'!$D$1:$G$80,2,FALSE)</f>
        <v>#N/A</v>
      </c>
      <c r="Z6" s="16" t="e">
        <f>VLOOKUP($C6,'SGA4'!$D$1:$G$80,2,FALSE)</f>
        <v>#N/A</v>
      </c>
      <c r="AA6" s="16" t="e">
        <f>VLOOKUP($C6,'SGA5'!$D$1:$G$80,2,FALSE)</f>
        <v>#N/A</v>
      </c>
      <c r="AB6" s="16" t="e">
        <f>VLOOKUP($C6,'SGA6'!$D$1:$G$80,2,FALSE)</f>
        <v>#N/A</v>
      </c>
      <c r="AC6" s="16" t="e">
        <f>VLOOKUP($C6,'SGA7'!$D$1:$G$80,2,FALSE)</f>
        <v>#N/A</v>
      </c>
      <c r="AD6" s="16" t="e">
        <f>VLOOKUP($C6,'SGA8'!$D$1:$G$80,2,FALSE)</f>
        <v>#N/A</v>
      </c>
      <c r="AE6" s="16" t="e">
        <f>VLOOKUP($C6,'SGA9'!$D$1:$G$80,2,FALSE)</f>
        <v>#N/A</v>
      </c>
      <c r="AF6" s="16" t="e">
        <f>VLOOKUP($C6,'SGA10'!$D$1:$G$80,2,FALSE)</f>
        <v>#N/A</v>
      </c>
      <c r="AG6" s="16" t="e">
        <f>VLOOKUP($C6,'SGA11'!$D$1:$G$80,2,FALSE)</f>
        <v>#N/A</v>
      </c>
      <c r="AH6" s="16" t="e">
        <f>VLOOKUP($C6,'SGA12'!$D$1:$G$80,2,FALSE)</f>
        <v>#N/A</v>
      </c>
      <c r="AI6" s="16" t="e">
        <f>VLOOKUP($C6,'SGA13'!$D$1:$G$80,2,FALSE)</f>
        <v>#N/A</v>
      </c>
      <c r="AJ6" s="16" t="e">
        <f>VLOOKUP($C6,'SGA14'!$D$1:$G$80,2,FALSE)</f>
        <v>#N/A</v>
      </c>
      <c r="AK6" s="16" t="e">
        <f>VLOOKUP($C6,'SGA15'!$D$1:$G$80,2,FALSE)</f>
        <v>#N/A</v>
      </c>
      <c r="AL6" s="16" t="e">
        <f>VLOOKUP($C6,'SGA16'!$D$1:$G$80,2,FALSE)</f>
        <v>#N/A</v>
      </c>
      <c r="AM6" s="16" t="e">
        <f>VLOOKUP($C6,'SGA17'!$D$1:$G$80,2,FALSE)</f>
        <v>#N/A</v>
      </c>
      <c r="AN6" s="13">
        <f t="shared" si="21"/>
        <v>0</v>
      </c>
      <c r="AO6" s="45" t="str">
        <f t="shared" si="22"/>
        <v/>
      </c>
      <c r="AP6" s="45" t="str">
        <f t="shared" si="23"/>
        <v/>
      </c>
    </row>
    <row r="7" spans="1:42">
      <c r="A7" s="35">
        <v>4</v>
      </c>
      <c r="B7">
        <f>Classement!B7</f>
        <v>9.1999999999999993</v>
      </c>
      <c r="C7" t="str">
        <f>Classement!C7</f>
        <v>BOHY, Arnaud</v>
      </c>
      <c r="D7" s="14">
        <f t="shared" si="4"/>
        <v>0</v>
      </c>
      <c r="E7" s="14">
        <f t="shared" si="5"/>
        <v>0</v>
      </c>
      <c r="F7" s="14">
        <f t="shared" si="6"/>
        <v>0</v>
      </c>
      <c r="G7" s="14">
        <f t="shared" si="7"/>
        <v>0</v>
      </c>
      <c r="H7" s="14">
        <f t="shared" si="8"/>
        <v>0</v>
      </c>
      <c r="I7" s="14">
        <f t="shared" si="9"/>
        <v>0</v>
      </c>
      <c r="J7" s="14">
        <f t="shared" si="10"/>
        <v>0</v>
      </c>
      <c r="K7" s="14">
        <f t="shared" si="11"/>
        <v>0</v>
      </c>
      <c r="L7" s="14">
        <f t="shared" si="12"/>
        <v>0</v>
      </c>
      <c r="M7" s="14">
        <f t="shared" si="13"/>
        <v>0</v>
      </c>
      <c r="N7" s="14">
        <f t="shared" si="14"/>
        <v>0</v>
      </c>
      <c r="O7" s="14">
        <f t="shared" si="15"/>
        <v>0</v>
      </c>
      <c r="P7" s="14">
        <f t="shared" si="16"/>
        <v>0</v>
      </c>
      <c r="Q7" s="14">
        <f t="shared" si="17"/>
        <v>0</v>
      </c>
      <c r="R7" s="14">
        <f t="shared" si="1"/>
        <v>0</v>
      </c>
      <c r="S7" s="14">
        <f t="shared" si="18"/>
        <v>0</v>
      </c>
      <c r="T7" s="14">
        <f t="shared" si="19"/>
        <v>0</v>
      </c>
      <c r="U7" s="6">
        <f t="shared" si="20"/>
        <v>0</v>
      </c>
      <c r="V7" s="15">
        <f t="shared" si="24"/>
        <v>0</v>
      </c>
      <c r="W7" s="16" t="e">
        <f>VLOOKUP($C7,'SGA1'!$D$1:$G$80,2,FALSE)</f>
        <v>#N/A</v>
      </c>
      <c r="X7" s="16" t="e">
        <f>VLOOKUP($C7,'SGA2'!$D$1:$G$80,2,FALSE)</f>
        <v>#N/A</v>
      </c>
      <c r="Y7" s="16" t="e">
        <f>VLOOKUP($C7,'SGA3'!$D$1:$G$80,2,FALSE)</f>
        <v>#N/A</v>
      </c>
      <c r="Z7" s="16" t="e">
        <f>VLOOKUP($C7,'SGA4'!$D$1:$G$80,2,FALSE)</f>
        <v>#N/A</v>
      </c>
      <c r="AA7" s="16" t="e">
        <f>VLOOKUP($C7,'SGA5'!$D$1:$G$80,2,FALSE)</f>
        <v>#N/A</v>
      </c>
      <c r="AB7" s="16" t="e">
        <f>VLOOKUP($C7,'SGA6'!$D$1:$G$80,2,FALSE)</f>
        <v>#N/A</v>
      </c>
      <c r="AC7" s="16" t="e">
        <f>VLOOKUP($C7,'SGA7'!$D$1:$G$80,2,FALSE)</f>
        <v>#N/A</v>
      </c>
      <c r="AD7" s="16" t="e">
        <f>VLOOKUP($C7,'SGA8'!$D$1:$G$80,2,FALSE)</f>
        <v>#N/A</v>
      </c>
      <c r="AE7" s="16" t="e">
        <f>VLOOKUP($C7,'SGA9'!$D$1:$G$80,2,FALSE)</f>
        <v>#N/A</v>
      </c>
      <c r="AF7" s="16" t="e">
        <f>VLOOKUP($C7,'SGA10'!$D$1:$G$80,2,FALSE)</f>
        <v>#N/A</v>
      </c>
      <c r="AG7" s="16" t="e">
        <f>VLOOKUP($C7,'SGA11'!$D$1:$G$80,2,FALSE)</f>
        <v>#N/A</v>
      </c>
      <c r="AH7" s="16" t="e">
        <f>VLOOKUP($C7,'SGA12'!$D$1:$G$80,2,FALSE)</f>
        <v>#N/A</v>
      </c>
      <c r="AI7" s="16" t="e">
        <f>VLOOKUP($C7,'SGA13'!$D$1:$G$80,2,FALSE)</f>
        <v>#N/A</v>
      </c>
      <c r="AJ7" s="16" t="e">
        <f>VLOOKUP($C7,'SGA14'!$D$1:$G$80,2,FALSE)</f>
        <v>#N/A</v>
      </c>
      <c r="AK7" s="16" t="e">
        <f>VLOOKUP($C7,'SGA15'!$D$1:$G$80,2,FALSE)</f>
        <v>#N/A</v>
      </c>
      <c r="AL7" s="16" t="e">
        <f>VLOOKUP($C7,'SGA16'!$D$1:$G$80,2,FALSE)</f>
        <v>#N/A</v>
      </c>
      <c r="AM7" s="16" t="e">
        <f>VLOOKUP($C7,'SGA17'!$D$1:$G$80,2,FALSE)</f>
        <v>#N/A</v>
      </c>
      <c r="AN7" s="13">
        <f t="shared" si="21"/>
        <v>0</v>
      </c>
      <c r="AO7" s="45" t="str">
        <f t="shared" si="22"/>
        <v/>
      </c>
      <c r="AP7" s="45" t="str">
        <f t="shared" si="23"/>
        <v/>
      </c>
    </row>
    <row r="8" spans="1:42">
      <c r="A8" s="35">
        <v>5</v>
      </c>
      <c r="B8">
        <f>Classement!B8</f>
        <v>16.8</v>
      </c>
      <c r="C8" t="str">
        <f>Classement!C8</f>
        <v>BOHY, Laurence</v>
      </c>
      <c r="D8" s="14">
        <f t="shared" si="4"/>
        <v>0</v>
      </c>
      <c r="E8" s="14">
        <f t="shared" si="5"/>
        <v>0</v>
      </c>
      <c r="F8" s="14">
        <f t="shared" si="6"/>
        <v>0</v>
      </c>
      <c r="G8" s="14">
        <f t="shared" si="7"/>
        <v>0</v>
      </c>
      <c r="H8" s="14">
        <f t="shared" si="8"/>
        <v>0</v>
      </c>
      <c r="I8" s="14">
        <f t="shared" si="9"/>
        <v>0</v>
      </c>
      <c r="J8" s="14">
        <f t="shared" si="10"/>
        <v>0</v>
      </c>
      <c r="K8" s="14">
        <f t="shared" si="11"/>
        <v>0</v>
      </c>
      <c r="L8" s="14">
        <f t="shared" si="12"/>
        <v>0</v>
      </c>
      <c r="M8" s="14">
        <f t="shared" si="13"/>
        <v>0</v>
      </c>
      <c r="N8" s="14">
        <f t="shared" si="14"/>
        <v>0</v>
      </c>
      <c r="O8" s="14">
        <f t="shared" si="15"/>
        <v>0</v>
      </c>
      <c r="P8" s="14">
        <f t="shared" si="16"/>
        <v>0</v>
      </c>
      <c r="Q8" s="14">
        <f t="shared" si="17"/>
        <v>0</v>
      </c>
      <c r="R8" s="14">
        <f t="shared" si="1"/>
        <v>0</v>
      </c>
      <c r="S8" s="14">
        <f t="shared" si="18"/>
        <v>0</v>
      </c>
      <c r="T8" s="14">
        <f t="shared" si="19"/>
        <v>0</v>
      </c>
      <c r="U8" s="6">
        <f t="shared" si="20"/>
        <v>0</v>
      </c>
      <c r="V8" s="15">
        <f t="shared" si="24"/>
        <v>0</v>
      </c>
      <c r="W8" s="16" t="e">
        <f>VLOOKUP($C8,'SGA1'!$D$1:$G$80,2,FALSE)</f>
        <v>#N/A</v>
      </c>
      <c r="X8" s="16" t="e">
        <f>VLOOKUP($C8,'SGA2'!$D$1:$G$80,2,FALSE)</f>
        <v>#N/A</v>
      </c>
      <c r="Y8" s="16" t="e">
        <f>VLOOKUP($C8,'SGA3'!$D$1:$G$80,2,FALSE)</f>
        <v>#N/A</v>
      </c>
      <c r="Z8" s="16" t="e">
        <f>VLOOKUP($C8,'SGA4'!$D$1:$G$80,2,FALSE)</f>
        <v>#N/A</v>
      </c>
      <c r="AA8" s="16" t="e">
        <f>VLOOKUP($C8,'SGA5'!$D$1:$G$80,2,FALSE)</f>
        <v>#N/A</v>
      </c>
      <c r="AB8" s="16" t="e">
        <f>VLOOKUP($C8,'SGA6'!$D$1:$G$80,2,FALSE)</f>
        <v>#N/A</v>
      </c>
      <c r="AC8" s="16" t="e">
        <f>VLOOKUP($C8,'SGA7'!$D$1:$G$80,2,FALSE)</f>
        <v>#N/A</v>
      </c>
      <c r="AD8" s="16" t="e">
        <f>VLOOKUP($C8,'SGA8'!$D$1:$G$80,2,FALSE)</f>
        <v>#N/A</v>
      </c>
      <c r="AE8" s="16" t="e">
        <f>VLOOKUP($C8,'SGA9'!$D$1:$G$80,2,FALSE)</f>
        <v>#N/A</v>
      </c>
      <c r="AF8" s="16" t="e">
        <f>VLOOKUP($C8,'SGA10'!$D$1:$G$80,2,FALSE)</f>
        <v>#N/A</v>
      </c>
      <c r="AG8" s="16" t="e">
        <f>VLOOKUP($C8,'SGA11'!$D$1:$G$80,2,FALSE)</f>
        <v>#N/A</v>
      </c>
      <c r="AH8" s="16" t="e">
        <f>VLOOKUP($C8,'SGA12'!$D$1:$G$80,2,FALSE)</f>
        <v>#N/A</v>
      </c>
      <c r="AI8" s="16" t="e">
        <f>VLOOKUP($C8,'SGA13'!$D$1:$G$80,2,FALSE)</f>
        <v>#N/A</v>
      </c>
      <c r="AJ8" s="16" t="e">
        <f>VLOOKUP($C8,'SGA14'!$D$1:$G$80,2,FALSE)</f>
        <v>#N/A</v>
      </c>
      <c r="AK8" s="16" t="e">
        <f>VLOOKUP($C8,'SGA15'!$D$1:$G$80,2,FALSE)</f>
        <v>#N/A</v>
      </c>
      <c r="AL8" s="16" t="e">
        <f>VLOOKUP($C8,'SGA16'!$D$1:$G$80,2,FALSE)</f>
        <v>#N/A</v>
      </c>
      <c r="AM8" s="16" t="e">
        <f>VLOOKUP($C8,'SGA17'!$D$1:$G$80,2,FALSE)</f>
        <v>#N/A</v>
      </c>
      <c r="AN8" s="13">
        <f t="shared" si="21"/>
        <v>0</v>
      </c>
      <c r="AO8" s="45" t="str">
        <f t="shared" si="22"/>
        <v/>
      </c>
      <c r="AP8" s="45" t="str">
        <f t="shared" si="23"/>
        <v/>
      </c>
    </row>
    <row r="9" spans="1:42">
      <c r="A9" s="35">
        <v>6</v>
      </c>
      <c r="B9">
        <f>Classement!B9</f>
        <v>30</v>
      </c>
      <c r="C9" t="str">
        <f>Classement!C9</f>
        <v>BOUTHIERE, Christine</v>
      </c>
      <c r="D9" s="14">
        <f t="shared" si="4"/>
        <v>0</v>
      </c>
      <c r="E9" s="14">
        <f t="shared" si="5"/>
        <v>0</v>
      </c>
      <c r="F9" s="14">
        <f t="shared" si="6"/>
        <v>0</v>
      </c>
      <c r="G9" s="14">
        <f t="shared" si="7"/>
        <v>0</v>
      </c>
      <c r="H9" s="14">
        <f t="shared" si="8"/>
        <v>0</v>
      </c>
      <c r="I9" s="14">
        <f t="shared" si="9"/>
        <v>0</v>
      </c>
      <c r="J9" s="14">
        <f t="shared" si="10"/>
        <v>0</v>
      </c>
      <c r="K9" s="14">
        <f t="shared" si="11"/>
        <v>0</v>
      </c>
      <c r="L9" s="14">
        <f t="shared" si="12"/>
        <v>0</v>
      </c>
      <c r="M9" s="14">
        <f t="shared" si="13"/>
        <v>0</v>
      </c>
      <c r="N9" s="14">
        <f t="shared" si="14"/>
        <v>0</v>
      </c>
      <c r="O9" s="14">
        <f t="shared" si="15"/>
        <v>0</v>
      </c>
      <c r="P9" s="14">
        <f t="shared" si="16"/>
        <v>0</v>
      </c>
      <c r="Q9" s="14">
        <f t="shared" si="17"/>
        <v>0</v>
      </c>
      <c r="R9" s="14">
        <f t="shared" si="1"/>
        <v>0</v>
      </c>
      <c r="S9" s="14">
        <f t="shared" si="18"/>
        <v>0</v>
      </c>
      <c r="T9" s="14">
        <f t="shared" si="19"/>
        <v>0</v>
      </c>
      <c r="U9" s="6">
        <f t="shared" si="20"/>
        <v>0</v>
      </c>
      <c r="V9" s="15">
        <f t="shared" si="24"/>
        <v>0</v>
      </c>
      <c r="W9" s="16" t="e">
        <f>VLOOKUP($C9,'SGA1'!$D$1:$G$80,2,FALSE)</f>
        <v>#N/A</v>
      </c>
      <c r="X9" s="16" t="e">
        <f>VLOOKUP($C9,'SGA2'!$D$1:$G$80,2,FALSE)</f>
        <v>#N/A</v>
      </c>
      <c r="Y9" s="16" t="e">
        <f>VLOOKUP($C9,'SGA3'!$D$1:$G$80,2,FALSE)</f>
        <v>#N/A</v>
      </c>
      <c r="Z9" s="16" t="e">
        <f>VLOOKUP($C9,'SGA4'!$D$1:$G$80,2,FALSE)</f>
        <v>#N/A</v>
      </c>
      <c r="AA9" s="16" t="e">
        <f>VLOOKUP($C9,'SGA5'!$D$1:$G$80,2,FALSE)</f>
        <v>#N/A</v>
      </c>
      <c r="AB9" s="16" t="e">
        <f>VLOOKUP($C9,'SGA6'!$D$1:$G$80,2,FALSE)</f>
        <v>#N/A</v>
      </c>
      <c r="AC9" s="16" t="e">
        <f>VLOOKUP($C9,'SGA7'!$D$1:$G$80,2,FALSE)</f>
        <v>#N/A</v>
      </c>
      <c r="AD9" s="16" t="e">
        <f>VLOOKUP($C9,'SGA8'!$D$1:$G$80,2,FALSE)</f>
        <v>#N/A</v>
      </c>
      <c r="AE9" s="16" t="e">
        <f>VLOOKUP($C9,'SGA9'!$D$1:$G$80,2,FALSE)</f>
        <v>#N/A</v>
      </c>
      <c r="AF9" s="16" t="e">
        <f>VLOOKUP($C9,'SGA10'!$D$1:$G$80,2,FALSE)</f>
        <v>#N/A</v>
      </c>
      <c r="AG9" s="16" t="e">
        <f>VLOOKUP($C9,'SGA11'!$D$1:$G$80,2,FALSE)</f>
        <v>#N/A</v>
      </c>
      <c r="AH9" s="16" t="e">
        <f>VLOOKUP($C9,'SGA12'!$D$1:$G$80,2,FALSE)</f>
        <v>#N/A</v>
      </c>
      <c r="AI9" s="16" t="e">
        <f>VLOOKUP($C9,'SGA13'!$D$1:$G$80,2,FALSE)</f>
        <v>#N/A</v>
      </c>
      <c r="AJ9" s="16" t="e">
        <f>VLOOKUP($C9,'SGA14'!$D$1:$G$80,2,FALSE)</f>
        <v>#N/A</v>
      </c>
      <c r="AK9" s="16" t="e">
        <f>VLOOKUP($C9,'SGA15'!$D$1:$G$80,2,FALSE)</f>
        <v>#N/A</v>
      </c>
      <c r="AL9" s="16" t="e">
        <f>VLOOKUP($C9,'SGA16'!$D$1:$G$80,2,FALSE)</f>
        <v>#N/A</v>
      </c>
      <c r="AM9" s="16" t="e">
        <f>VLOOKUP($C9,'SGA17'!$D$1:$G$80,2,FALSE)</f>
        <v>#N/A</v>
      </c>
      <c r="AN9" s="13">
        <f t="shared" si="21"/>
        <v>0</v>
      </c>
      <c r="AO9" s="45" t="str">
        <f t="shared" si="22"/>
        <v/>
      </c>
      <c r="AP9" s="45" t="str">
        <f t="shared" si="23"/>
        <v/>
      </c>
    </row>
    <row r="10" spans="1:42">
      <c r="A10" s="35">
        <v>7</v>
      </c>
      <c r="B10">
        <f>Classement!B10</f>
        <v>12.4</v>
      </c>
      <c r="C10" t="str">
        <f>Classement!C10</f>
        <v>BOUTHIERE, Didier</v>
      </c>
      <c r="D10" s="14">
        <f t="shared" si="4"/>
        <v>0</v>
      </c>
      <c r="E10" s="14">
        <f t="shared" si="5"/>
        <v>0</v>
      </c>
      <c r="F10" s="14">
        <f t="shared" si="6"/>
        <v>0</v>
      </c>
      <c r="G10" s="14">
        <f t="shared" si="7"/>
        <v>0</v>
      </c>
      <c r="H10" s="14">
        <f t="shared" si="8"/>
        <v>0</v>
      </c>
      <c r="I10" s="14">
        <f t="shared" si="9"/>
        <v>0</v>
      </c>
      <c r="J10" s="14">
        <f t="shared" si="10"/>
        <v>0</v>
      </c>
      <c r="K10" s="14">
        <f t="shared" si="11"/>
        <v>0</v>
      </c>
      <c r="L10" s="14">
        <f t="shared" si="12"/>
        <v>0</v>
      </c>
      <c r="M10" s="14">
        <f t="shared" si="13"/>
        <v>0</v>
      </c>
      <c r="N10" s="14">
        <f t="shared" si="14"/>
        <v>0</v>
      </c>
      <c r="O10" s="14">
        <f t="shared" si="15"/>
        <v>0</v>
      </c>
      <c r="P10" s="14">
        <f t="shared" si="16"/>
        <v>0</v>
      </c>
      <c r="Q10" s="14">
        <f t="shared" si="17"/>
        <v>0</v>
      </c>
      <c r="R10" s="14">
        <f t="shared" si="1"/>
        <v>0</v>
      </c>
      <c r="S10" s="14">
        <f t="shared" si="18"/>
        <v>0</v>
      </c>
      <c r="T10" s="14">
        <f t="shared" si="19"/>
        <v>0</v>
      </c>
      <c r="U10" s="6">
        <f t="shared" si="20"/>
        <v>0</v>
      </c>
      <c r="V10" s="15">
        <f t="shared" si="24"/>
        <v>0</v>
      </c>
      <c r="W10" s="16" t="e">
        <f>VLOOKUP($C10,'SGA1'!$D$1:$G$80,2,FALSE)</f>
        <v>#N/A</v>
      </c>
      <c r="X10" s="16" t="e">
        <f>VLOOKUP($C10,'SGA2'!$D$1:$G$80,2,FALSE)</f>
        <v>#N/A</v>
      </c>
      <c r="Y10" s="16" t="e">
        <f>VLOOKUP($C10,'SGA3'!$D$1:$G$80,2,FALSE)</f>
        <v>#N/A</v>
      </c>
      <c r="Z10" s="16" t="e">
        <f>VLOOKUP($C10,'SGA4'!$D$1:$G$80,2,FALSE)</f>
        <v>#N/A</v>
      </c>
      <c r="AA10" s="16" t="e">
        <f>VLOOKUP($C10,'SGA5'!$D$1:$G$80,2,FALSE)</f>
        <v>#N/A</v>
      </c>
      <c r="AB10" s="16" t="e">
        <f>VLOOKUP($C10,'SGA6'!$D$1:$G$80,2,FALSE)</f>
        <v>#N/A</v>
      </c>
      <c r="AC10" s="16" t="e">
        <f>VLOOKUP($C10,'SGA7'!$D$1:$G$80,2,FALSE)</f>
        <v>#N/A</v>
      </c>
      <c r="AD10" s="16" t="e">
        <f>VLOOKUP($C10,'SGA8'!$D$1:$G$80,2,FALSE)</f>
        <v>#N/A</v>
      </c>
      <c r="AE10" s="16" t="e">
        <f>VLOOKUP($C10,'SGA9'!$D$1:$G$80,2,FALSE)</f>
        <v>#N/A</v>
      </c>
      <c r="AF10" s="16" t="e">
        <f>VLOOKUP($C10,'SGA10'!$D$1:$G$80,2,FALSE)</f>
        <v>#N/A</v>
      </c>
      <c r="AG10" s="16" t="e">
        <f>VLOOKUP($C10,'SGA11'!$D$1:$G$80,2,FALSE)</f>
        <v>#N/A</v>
      </c>
      <c r="AH10" s="16" t="e">
        <f>VLOOKUP($C10,'SGA12'!$D$1:$G$80,2,FALSE)</f>
        <v>#N/A</v>
      </c>
      <c r="AI10" s="16" t="e">
        <f>VLOOKUP($C10,'SGA13'!$D$1:$G$80,2,FALSE)</f>
        <v>#N/A</v>
      </c>
      <c r="AJ10" s="16" t="e">
        <f>VLOOKUP($C10,'SGA14'!$D$1:$G$80,2,FALSE)</f>
        <v>#N/A</v>
      </c>
      <c r="AK10" s="16" t="e">
        <f>VLOOKUP($C10,'SGA15'!$D$1:$G$80,2,FALSE)</f>
        <v>#N/A</v>
      </c>
      <c r="AL10" s="16" t="e">
        <f>VLOOKUP($C10,'SGA16'!$D$1:$G$80,2,FALSE)</f>
        <v>#N/A</v>
      </c>
      <c r="AM10" s="16" t="e">
        <f>VLOOKUP($C10,'SGA17'!$D$1:$G$80,2,FALSE)</f>
        <v>#N/A</v>
      </c>
      <c r="AN10" s="13">
        <f t="shared" si="21"/>
        <v>0</v>
      </c>
      <c r="AO10" s="45" t="str">
        <f t="shared" si="22"/>
        <v/>
      </c>
      <c r="AP10" s="45" t="str">
        <f t="shared" si="23"/>
        <v/>
      </c>
    </row>
    <row r="11" spans="1:42">
      <c r="A11" s="35">
        <v>8</v>
      </c>
      <c r="B11">
        <f>Classement!B11</f>
        <v>27.8</v>
      </c>
      <c r="C11" t="str">
        <f>Classement!C11</f>
        <v>CHAUVEAU, Jean-François</v>
      </c>
      <c r="D11" s="14">
        <f t="shared" si="4"/>
        <v>0</v>
      </c>
      <c r="E11" s="14">
        <f t="shared" si="5"/>
        <v>0</v>
      </c>
      <c r="F11" s="14">
        <f t="shared" si="6"/>
        <v>0</v>
      </c>
      <c r="G11" s="14">
        <f t="shared" si="7"/>
        <v>0</v>
      </c>
      <c r="H11" s="14">
        <f t="shared" si="8"/>
        <v>0</v>
      </c>
      <c r="I11" s="14">
        <f t="shared" si="9"/>
        <v>0</v>
      </c>
      <c r="J11" s="14">
        <f t="shared" si="10"/>
        <v>0</v>
      </c>
      <c r="K11" s="14">
        <f t="shared" si="11"/>
        <v>0</v>
      </c>
      <c r="L11" s="14">
        <f t="shared" si="12"/>
        <v>0</v>
      </c>
      <c r="M11" s="14">
        <f t="shared" si="13"/>
        <v>0</v>
      </c>
      <c r="N11" s="14">
        <f t="shared" si="14"/>
        <v>0</v>
      </c>
      <c r="O11" s="14">
        <f t="shared" si="15"/>
        <v>0</v>
      </c>
      <c r="P11" s="14">
        <f t="shared" si="16"/>
        <v>0</v>
      </c>
      <c r="Q11" s="14">
        <f t="shared" si="17"/>
        <v>0</v>
      </c>
      <c r="R11" s="14">
        <f t="shared" si="1"/>
        <v>0</v>
      </c>
      <c r="S11" s="14">
        <f t="shared" si="18"/>
        <v>0</v>
      </c>
      <c r="T11" s="14">
        <f t="shared" si="19"/>
        <v>0</v>
      </c>
      <c r="U11" s="6">
        <f t="shared" si="20"/>
        <v>0</v>
      </c>
      <c r="V11" s="15">
        <f t="shared" si="24"/>
        <v>0</v>
      </c>
      <c r="W11" s="16" t="e">
        <f>VLOOKUP($C11,'SGA1'!$D$1:$G$80,2,FALSE)</f>
        <v>#N/A</v>
      </c>
      <c r="X11" s="16" t="e">
        <f>VLOOKUP($C11,'SGA2'!$D$1:$G$80,2,FALSE)</f>
        <v>#N/A</v>
      </c>
      <c r="Y11" s="16" t="e">
        <f>VLOOKUP($C11,'SGA3'!$D$1:$G$80,2,FALSE)</f>
        <v>#N/A</v>
      </c>
      <c r="Z11" s="16" t="e">
        <f>VLOOKUP($C11,'SGA4'!$D$1:$G$80,2,FALSE)</f>
        <v>#N/A</v>
      </c>
      <c r="AA11" s="16" t="e">
        <f>VLOOKUP($C11,'SGA5'!$D$1:$G$80,2,FALSE)</f>
        <v>#N/A</v>
      </c>
      <c r="AB11" s="16" t="e">
        <f>VLOOKUP($C11,'SGA6'!$D$1:$G$80,2,FALSE)</f>
        <v>#N/A</v>
      </c>
      <c r="AC11" s="16" t="e">
        <f>VLOOKUP($C11,'SGA7'!$D$1:$G$80,2,FALSE)</f>
        <v>#N/A</v>
      </c>
      <c r="AD11" s="16" t="e">
        <f>VLOOKUP($C11,'SGA8'!$D$1:$G$80,2,FALSE)</f>
        <v>#N/A</v>
      </c>
      <c r="AE11" s="16" t="e">
        <f>VLOOKUP($C11,'SGA9'!$D$1:$G$80,2,FALSE)</f>
        <v>#N/A</v>
      </c>
      <c r="AF11" s="16" t="e">
        <f>VLOOKUP($C11,'SGA10'!$D$1:$G$80,2,FALSE)</f>
        <v>#N/A</v>
      </c>
      <c r="AG11" s="16" t="e">
        <f>VLOOKUP($C11,'SGA11'!$D$1:$G$80,2,FALSE)</f>
        <v>#N/A</v>
      </c>
      <c r="AH11" s="16" t="e">
        <f>VLOOKUP($C11,'SGA12'!$D$1:$G$80,2,FALSE)</f>
        <v>#N/A</v>
      </c>
      <c r="AI11" s="16" t="e">
        <f>VLOOKUP($C11,'SGA13'!$D$1:$G$80,2,FALSE)</f>
        <v>#N/A</v>
      </c>
      <c r="AJ11" s="16" t="e">
        <f>VLOOKUP($C11,'SGA14'!$D$1:$G$80,2,FALSE)</f>
        <v>#N/A</v>
      </c>
      <c r="AK11" s="16" t="e">
        <f>VLOOKUP($C11,'SGA15'!$D$1:$G$80,2,FALSE)</f>
        <v>#N/A</v>
      </c>
      <c r="AL11" s="16" t="e">
        <f>VLOOKUP($C11,'SGA16'!$D$1:$G$80,2,FALSE)</f>
        <v>#N/A</v>
      </c>
      <c r="AM11" s="16" t="e">
        <f>VLOOKUP($C11,'SGA17'!$D$1:$G$80,2,FALSE)</f>
        <v>#N/A</v>
      </c>
      <c r="AN11" s="13">
        <f t="shared" si="21"/>
        <v>0</v>
      </c>
      <c r="AO11" s="45" t="str">
        <f t="shared" si="22"/>
        <v/>
      </c>
      <c r="AP11" s="45" t="str">
        <f t="shared" si="23"/>
        <v/>
      </c>
    </row>
    <row r="12" spans="1:42">
      <c r="A12" s="35">
        <v>9</v>
      </c>
      <c r="B12">
        <f>Classement!B12</f>
        <v>23.8</v>
      </c>
      <c r="C12" t="str">
        <f>Classement!C12</f>
        <v>COQUET, Dominique</v>
      </c>
      <c r="D12" s="14">
        <f t="shared" si="4"/>
        <v>0</v>
      </c>
      <c r="E12" s="14">
        <f t="shared" si="5"/>
        <v>0</v>
      </c>
      <c r="F12" s="14">
        <f t="shared" si="6"/>
        <v>0</v>
      </c>
      <c r="G12" s="14">
        <f t="shared" si="7"/>
        <v>0</v>
      </c>
      <c r="H12" s="14">
        <f t="shared" si="8"/>
        <v>0</v>
      </c>
      <c r="I12" s="14">
        <f t="shared" si="9"/>
        <v>0</v>
      </c>
      <c r="J12" s="14">
        <f t="shared" si="10"/>
        <v>0</v>
      </c>
      <c r="K12" s="14">
        <f t="shared" si="11"/>
        <v>0</v>
      </c>
      <c r="L12" s="14">
        <f t="shared" si="12"/>
        <v>0</v>
      </c>
      <c r="M12" s="14">
        <f t="shared" si="13"/>
        <v>0</v>
      </c>
      <c r="N12" s="14">
        <f t="shared" si="14"/>
        <v>0</v>
      </c>
      <c r="O12" s="14">
        <f t="shared" si="15"/>
        <v>0</v>
      </c>
      <c r="P12" s="14">
        <f t="shared" si="16"/>
        <v>0</v>
      </c>
      <c r="Q12" s="14">
        <f t="shared" si="17"/>
        <v>0</v>
      </c>
      <c r="R12" s="14">
        <f>IF(ISNA(AK12)=TRUE,0,AK12)</f>
        <v>0</v>
      </c>
      <c r="S12" s="14">
        <f t="shared" si="18"/>
        <v>0</v>
      </c>
      <c r="T12" s="14">
        <f t="shared" si="19"/>
        <v>0</v>
      </c>
      <c r="U12" s="6">
        <f t="shared" si="20"/>
        <v>0</v>
      </c>
      <c r="V12" s="15">
        <f t="shared" si="24"/>
        <v>0</v>
      </c>
      <c r="W12" s="16" t="e">
        <f>VLOOKUP($C12,'SGA1'!$D$1:$G$80,2,FALSE)</f>
        <v>#N/A</v>
      </c>
      <c r="X12" s="16" t="e">
        <f>VLOOKUP($C12,'SGA2'!$D$1:$G$80,2,FALSE)</f>
        <v>#N/A</v>
      </c>
      <c r="Y12" s="16" t="e">
        <f>VLOOKUP($C12,'SGA3'!$D$1:$G$80,2,FALSE)</f>
        <v>#N/A</v>
      </c>
      <c r="Z12" s="16" t="e">
        <f>VLOOKUP($C12,'SGA4'!$D$1:$G$80,2,FALSE)</f>
        <v>#N/A</v>
      </c>
      <c r="AA12" s="16" t="e">
        <f>VLOOKUP($C12,'SGA5'!$D$1:$G$80,2,FALSE)</f>
        <v>#N/A</v>
      </c>
      <c r="AB12" s="16" t="e">
        <f>VLOOKUP($C12,'SGA6'!$D$1:$G$80,2,FALSE)</f>
        <v>#N/A</v>
      </c>
      <c r="AC12" s="16" t="e">
        <f>VLOOKUP($C12,'SGA7'!$D$1:$G$80,2,FALSE)</f>
        <v>#N/A</v>
      </c>
      <c r="AD12" s="16" t="e">
        <f>VLOOKUP($C12,'SGA8'!$D$1:$G$80,2,FALSE)</f>
        <v>#N/A</v>
      </c>
      <c r="AE12" s="16" t="e">
        <f>VLOOKUP($C12,'SGA9'!$D$1:$G$80,2,FALSE)</f>
        <v>#N/A</v>
      </c>
      <c r="AF12" s="16" t="e">
        <f>VLOOKUP($C12,'SGA10'!$D$1:$G$80,2,FALSE)</f>
        <v>#N/A</v>
      </c>
      <c r="AG12" s="16" t="e">
        <f>VLOOKUP($C12,'SGA11'!$D$1:$G$80,2,FALSE)</f>
        <v>#N/A</v>
      </c>
      <c r="AH12" s="16" t="e">
        <f>VLOOKUP($C12,'SGA12'!$D$1:$G$80,2,FALSE)</f>
        <v>#N/A</v>
      </c>
      <c r="AI12" s="16" t="e">
        <f>VLOOKUP($C12,'SGA13'!$D$1:$G$80,2,FALSE)</f>
        <v>#N/A</v>
      </c>
      <c r="AJ12" s="16" t="e">
        <f>VLOOKUP($C12,'SGA14'!$D$1:$G$80,2,FALSE)</f>
        <v>#N/A</v>
      </c>
      <c r="AK12" s="16" t="e">
        <f>VLOOKUP($C12,'SGA15'!$D$1:$G$80,2,FALSE)</f>
        <v>#N/A</v>
      </c>
      <c r="AL12" s="16" t="e">
        <f>VLOOKUP($C12,'SGA16'!$D$1:$G$80,2,FALSE)</f>
        <v>#N/A</v>
      </c>
      <c r="AM12" s="16" t="e">
        <f>VLOOKUP($C12,'SGA17'!$D$1:$G$80,2,FALSE)</f>
        <v>#N/A</v>
      </c>
      <c r="AN12" s="13">
        <f t="shared" si="21"/>
        <v>0</v>
      </c>
      <c r="AO12" s="45" t="str">
        <f t="shared" si="22"/>
        <v/>
      </c>
      <c r="AP12" s="45" t="str">
        <f t="shared" si="23"/>
        <v/>
      </c>
    </row>
    <row r="13" spans="1:42">
      <c r="A13" s="35">
        <v>10</v>
      </c>
      <c r="B13">
        <f>Classement!B13</f>
        <v>10.1</v>
      </c>
      <c r="C13" t="str">
        <f>Classement!C13</f>
        <v>COQUET, Jean Paul</v>
      </c>
      <c r="D13" s="14">
        <f t="shared" si="4"/>
        <v>0</v>
      </c>
      <c r="E13" s="14">
        <f t="shared" si="5"/>
        <v>0</v>
      </c>
      <c r="F13" s="14">
        <f t="shared" si="6"/>
        <v>0</v>
      </c>
      <c r="G13" s="14">
        <f t="shared" si="7"/>
        <v>0</v>
      </c>
      <c r="H13" s="14">
        <f t="shared" si="8"/>
        <v>0</v>
      </c>
      <c r="I13" s="14">
        <f t="shared" si="9"/>
        <v>0</v>
      </c>
      <c r="J13" s="14">
        <f t="shared" si="10"/>
        <v>0</v>
      </c>
      <c r="K13" s="14">
        <f t="shared" si="11"/>
        <v>0</v>
      </c>
      <c r="L13" s="14">
        <f t="shared" si="12"/>
        <v>0</v>
      </c>
      <c r="M13" s="14">
        <f t="shared" si="13"/>
        <v>0</v>
      </c>
      <c r="N13" s="14">
        <f t="shared" si="14"/>
        <v>0</v>
      </c>
      <c r="O13" s="14">
        <f t="shared" si="15"/>
        <v>0</v>
      </c>
      <c r="P13" s="14">
        <f t="shared" si="16"/>
        <v>0</v>
      </c>
      <c r="Q13" s="14">
        <f t="shared" si="17"/>
        <v>0</v>
      </c>
      <c r="R13" s="14">
        <f t="shared" si="1"/>
        <v>0</v>
      </c>
      <c r="S13" s="14">
        <f t="shared" si="18"/>
        <v>0</v>
      </c>
      <c r="T13" s="14">
        <f t="shared" si="19"/>
        <v>0</v>
      </c>
      <c r="U13" s="6">
        <f t="shared" si="20"/>
        <v>0</v>
      </c>
      <c r="V13" s="15">
        <f t="shared" si="24"/>
        <v>0</v>
      </c>
      <c r="W13" s="16" t="e">
        <f>VLOOKUP($C13,'SGA1'!$D$1:$G$80,2,FALSE)</f>
        <v>#N/A</v>
      </c>
      <c r="X13" s="16" t="e">
        <f>VLOOKUP($C13,'SGA2'!$D$1:$G$80,2,FALSE)</f>
        <v>#N/A</v>
      </c>
      <c r="Y13" s="16" t="e">
        <f>VLOOKUP($C13,'SGA3'!$D$1:$G$80,2,FALSE)</f>
        <v>#N/A</v>
      </c>
      <c r="Z13" s="16" t="e">
        <f>VLOOKUP($C13,'SGA4'!$D$1:$G$80,2,FALSE)</f>
        <v>#N/A</v>
      </c>
      <c r="AA13" s="16" t="e">
        <f>VLOOKUP($C13,'SGA5'!$D$1:$G$80,2,FALSE)</f>
        <v>#N/A</v>
      </c>
      <c r="AB13" s="16" t="e">
        <f>VLOOKUP($C13,'SGA6'!$D$1:$G$80,2,FALSE)</f>
        <v>#N/A</v>
      </c>
      <c r="AC13" s="16" t="e">
        <f>VLOOKUP($C13,'SGA7'!$D$1:$G$80,2,FALSE)</f>
        <v>#N/A</v>
      </c>
      <c r="AD13" s="16" t="e">
        <f>VLOOKUP($C13,'SGA8'!$D$1:$G$80,2,FALSE)</f>
        <v>#N/A</v>
      </c>
      <c r="AE13" s="16" t="e">
        <f>VLOOKUP($C13,'SGA9'!$D$1:$G$80,2,FALSE)</f>
        <v>#N/A</v>
      </c>
      <c r="AF13" s="16" t="e">
        <f>VLOOKUP($C13,'SGA10'!$D$1:$G$80,2,FALSE)</f>
        <v>#N/A</v>
      </c>
      <c r="AG13" s="16" t="e">
        <f>VLOOKUP($C13,'SGA11'!$D$1:$G$80,2,FALSE)</f>
        <v>#N/A</v>
      </c>
      <c r="AH13" s="16" t="e">
        <f>VLOOKUP($C13,'SGA12'!$D$1:$G$80,2,FALSE)</f>
        <v>#N/A</v>
      </c>
      <c r="AI13" s="16" t="e">
        <f>VLOOKUP($C13,'SGA13'!$D$1:$G$80,2,FALSE)</f>
        <v>#N/A</v>
      </c>
      <c r="AJ13" s="16" t="e">
        <f>VLOOKUP($C13,'SGA14'!$D$1:$G$80,2,FALSE)</f>
        <v>#N/A</v>
      </c>
      <c r="AK13" s="16" t="e">
        <f>VLOOKUP($C13,'SGA15'!$D$1:$G$80,2,FALSE)</f>
        <v>#N/A</v>
      </c>
      <c r="AL13" s="16" t="e">
        <f>VLOOKUP($C13,'SGA16'!$D$1:$G$80,2,FALSE)</f>
        <v>#N/A</v>
      </c>
      <c r="AM13" s="16" t="e">
        <f>VLOOKUP($C13,'SGA17'!$D$1:$G$80,2,FALSE)</f>
        <v>#N/A</v>
      </c>
      <c r="AN13" s="13">
        <f t="shared" si="21"/>
        <v>0</v>
      </c>
      <c r="AO13" s="45" t="str">
        <f t="shared" si="22"/>
        <v/>
      </c>
      <c r="AP13" s="45" t="str">
        <f t="shared" si="23"/>
        <v/>
      </c>
    </row>
    <row r="14" spans="1:42">
      <c r="A14" s="35">
        <v>11</v>
      </c>
      <c r="B14">
        <f>Classement!B14</f>
        <v>34.6</v>
      </c>
      <c r="C14" t="str">
        <f>Classement!C14</f>
        <v>COUTANT, Jean yves</v>
      </c>
      <c r="D14" s="14">
        <f t="shared" si="4"/>
        <v>0</v>
      </c>
      <c r="E14" s="14">
        <f t="shared" si="5"/>
        <v>0</v>
      </c>
      <c r="F14" s="14">
        <f t="shared" si="6"/>
        <v>0</v>
      </c>
      <c r="G14" s="14">
        <f t="shared" si="7"/>
        <v>0</v>
      </c>
      <c r="H14" s="14">
        <f t="shared" si="8"/>
        <v>0</v>
      </c>
      <c r="I14" s="14">
        <f t="shared" si="9"/>
        <v>0</v>
      </c>
      <c r="J14" s="14">
        <f t="shared" si="10"/>
        <v>0</v>
      </c>
      <c r="K14" s="14">
        <f t="shared" si="11"/>
        <v>0</v>
      </c>
      <c r="L14" s="14">
        <f t="shared" si="12"/>
        <v>0</v>
      </c>
      <c r="M14" s="14">
        <f t="shared" si="13"/>
        <v>0</v>
      </c>
      <c r="N14" s="14">
        <f t="shared" si="14"/>
        <v>0</v>
      </c>
      <c r="O14" s="14">
        <f t="shared" si="15"/>
        <v>0</v>
      </c>
      <c r="P14" s="14">
        <f t="shared" si="16"/>
        <v>0</v>
      </c>
      <c r="Q14" s="14">
        <f t="shared" si="17"/>
        <v>0</v>
      </c>
      <c r="R14" s="14">
        <f t="shared" si="1"/>
        <v>0</v>
      </c>
      <c r="S14" s="14">
        <f t="shared" si="18"/>
        <v>0</v>
      </c>
      <c r="T14" s="14">
        <f t="shared" si="19"/>
        <v>0</v>
      </c>
      <c r="U14" s="6">
        <f t="shared" si="20"/>
        <v>0</v>
      </c>
      <c r="V14" s="15">
        <f t="shared" si="24"/>
        <v>0</v>
      </c>
      <c r="W14" s="16" t="e">
        <f>VLOOKUP($C14,'SGA1'!$D$1:$G$80,2,FALSE)</f>
        <v>#N/A</v>
      </c>
      <c r="X14" s="16" t="e">
        <f>VLOOKUP($C14,'SGA2'!$D$1:$G$80,2,FALSE)</f>
        <v>#N/A</v>
      </c>
      <c r="Y14" s="16" t="e">
        <f>VLOOKUP($C14,'SGA3'!$D$1:$G$80,2,FALSE)</f>
        <v>#N/A</v>
      </c>
      <c r="Z14" s="16" t="e">
        <f>VLOOKUP($C14,'SGA4'!$D$1:$G$80,2,FALSE)</f>
        <v>#N/A</v>
      </c>
      <c r="AA14" s="16" t="e">
        <f>VLOOKUP($C14,'SGA5'!$D$1:$G$80,2,FALSE)</f>
        <v>#N/A</v>
      </c>
      <c r="AB14" s="16" t="e">
        <f>VLOOKUP($C14,'SGA6'!$D$1:$G$80,2,FALSE)</f>
        <v>#N/A</v>
      </c>
      <c r="AC14" s="16" t="e">
        <f>VLOOKUP($C14,'SGA7'!$D$1:$G$80,2,FALSE)</f>
        <v>#N/A</v>
      </c>
      <c r="AD14" s="16" t="e">
        <f>VLOOKUP($C14,'SGA8'!$D$1:$G$80,2,FALSE)</f>
        <v>#N/A</v>
      </c>
      <c r="AE14" s="16" t="e">
        <f>VLOOKUP($C14,'SGA9'!$D$1:$G$80,2,FALSE)</f>
        <v>#N/A</v>
      </c>
      <c r="AF14" s="16" t="e">
        <f>VLOOKUP($C14,'SGA10'!$D$1:$G$80,2,FALSE)</f>
        <v>#N/A</v>
      </c>
      <c r="AG14" s="16" t="e">
        <f>VLOOKUP($C14,'SGA11'!$D$1:$G$80,2,FALSE)</f>
        <v>#N/A</v>
      </c>
      <c r="AH14" s="16" t="e">
        <f>VLOOKUP($C14,'SGA12'!$D$1:$G$80,2,FALSE)</f>
        <v>#N/A</v>
      </c>
      <c r="AI14" s="16" t="e">
        <f>VLOOKUP($C14,'SGA13'!$D$1:$G$80,2,FALSE)</f>
        <v>#N/A</v>
      </c>
      <c r="AJ14" s="16" t="e">
        <f>VLOOKUP($C14,'SGA14'!$D$1:$G$80,2,FALSE)</f>
        <v>#N/A</v>
      </c>
      <c r="AK14" s="16" t="e">
        <f>VLOOKUP($C14,'SGA15'!$D$1:$G$80,2,FALSE)</f>
        <v>#N/A</v>
      </c>
      <c r="AL14" s="16" t="e">
        <f>VLOOKUP($C14,'SGA16'!$D$1:$G$80,2,FALSE)</f>
        <v>#N/A</v>
      </c>
      <c r="AM14" s="16" t="e">
        <f>VLOOKUP($C14,'SGA17'!$D$1:$G$80,2,FALSE)</f>
        <v>#N/A</v>
      </c>
      <c r="AN14" s="13">
        <f t="shared" si="21"/>
        <v>0</v>
      </c>
      <c r="AO14" s="45" t="str">
        <f t="shared" si="22"/>
        <v/>
      </c>
      <c r="AP14" s="45" t="str">
        <f t="shared" si="23"/>
        <v/>
      </c>
    </row>
    <row r="15" spans="1:42">
      <c r="A15" s="35">
        <v>12</v>
      </c>
      <c r="B15">
        <f>Classement!B15</f>
        <v>54</v>
      </c>
      <c r="C15" t="str">
        <f>Classement!C15</f>
        <v>DE JONCKHEERE, Jean Claude</v>
      </c>
      <c r="D15" s="14">
        <f t="shared" si="4"/>
        <v>0</v>
      </c>
      <c r="E15" s="14">
        <f t="shared" si="5"/>
        <v>0</v>
      </c>
      <c r="F15" s="14">
        <f t="shared" si="6"/>
        <v>0</v>
      </c>
      <c r="G15" s="14">
        <f t="shared" si="7"/>
        <v>0</v>
      </c>
      <c r="H15" s="14">
        <f t="shared" si="8"/>
        <v>0</v>
      </c>
      <c r="I15" s="14">
        <f t="shared" si="9"/>
        <v>0</v>
      </c>
      <c r="J15" s="14">
        <f t="shared" si="10"/>
        <v>0</v>
      </c>
      <c r="K15" s="14">
        <f t="shared" si="11"/>
        <v>0</v>
      </c>
      <c r="L15" s="14">
        <f t="shared" si="12"/>
        <v>0</v>
      </c>
      <c r="M15" s="14">
        <f t="shared" si="13"/>
        <v>0</v>
      </c>
      <c r="N15" s="14">
        <f t="shared" si="14"/>
        <v>0</v>
      </c>
      <c r="O15" s="14">
        <f t="shared" si="15"/>
        <v>0</v>
      </c>
      <c r="P15" s="14">
        <f t="shared" si="16"/>
        <v>0</v>
      </c>
      <c r="Q15" s="14">
        <f t="shared" si="17"/>
        <v>0</v>
      </c>
      <c r="R15" s="14">
        <f t="shared" si="1"/>
        <v>0</v>
      </c>
      <c r="S15" s="14">
        <f t="shared" si="18"/>
        <v>0</v>
      </c>
      <c r="T15" s="14">
        <f t="shared" si="19"/>
        <v>0</v>
      </c>
      <c r="U15" s="6">
        <f t="shared" si="20"/>
        <v>0</v>
      </c>
      <c r="V15" s="15">
        <f t="shared" si="24"/>
        <v>0</v>
      </c>
      <c r="W15" s="16" t="e">
        <f>VLOOKUP($C15,'SGA1'!$D$1:$G$80,2,FALSE)</f>
        <v>#N/A</v>
      </c>
      <c r="X15" s="16" t="e">
        <f>VLOOKUP($C15,'SGA2'!$D$1:$G$80,2,FALSE)</f>
        <v>#N/A</v>
      </c>
      <c r="Y15" s="16" t="e">
        <f>VLOOKUP($C15,'SGA3'!$D$1:$G$80,2,FALSE)</f>
        <v>#N/A</v>
      </c>
      <c r="Z15" s="16" t="e">
        <f>VLOOKUP($C15,'SGA4'!$D$1:$G$80,2,FALSE)</f>
        <v>#N/A</v>
      </c>
      <c r="AA15" s="16" t="e">
        <f>VLOOKUP($C15,'SGA5'!$D$1:$G$80,2,FALSE)</f>
        <v>#N/A</v>
      </c>
      <c r="AB15" s="16" t="e">
        <f>VLOOKUP($C15,'SGA6'!$D$1:$G$80,2,FALSE)</f>
        <v>#N/A</v>
      </c>
      <c r="AC15" s="16" t="e">
        <f>VLOOKUP($C15,'SGA7'!$D$1:$G$80,2,FALSE)</f>
        <v>#N/A</v>
      </c>
      <c r="AD15" s="16" t="e">
        <f>VLOOKUP($C15,'SGA8'!$D$1:$G$80,2,FALSE)</f>
        <v>#N/A</v>
      </c>
      <c r="AE15" s="16" t="e">
        <f>VLOOKUP($C15,'SGA9'!$D$1:$G$80,2,FALSE)</f>
        <v>#N/A</v>
      </c>
      <c r="AF15" s="16" t="e">
        <f>VLOOKUP($C15,'SGA10'!$D$1:$G$80,2,FALSE)</f>
        <v>#N/A</v>
      </c>
      <c r="AG15" s="16" t="e">
        <f>VLOOKUP($C15,'SGA11'!$D$1:$G$80,2,FALSE)</f>
        <v>#N/A</v>
      </c>
      <c r="AH15" s="16" t="e">
        <f>VLOOKUP($C15,'SGA12'!$D$1:$G$80,2,FALSE)</f>
        <v>#N/A</v>
      </c>
      <c r="AI15" s="16" t="e">
        <f>VLOOKUP($C15,'SGA13'!$D$1:$G$80,2,FALSE)</f>
        <v>#N/A</v>
      </c>
      <c r="AJ15" s="16" t="e">
        <f>VLOOKUP($C15,'SGA14'!$D$1:$G$80,2,FALSE)</f>
        <v>#N/A</v>
      </c>
      <c r="AK15" s="16" t="e">
        <f>VLOOKUP($C15,'SGA15'!$D$1:$G$80,2,FALSE)</f>
        <v>#N/A</v>
      </c>
      <c r="AL15" s="16" t="e">
        <f>VLOOKUP($C15,'SGA16'!$D$1:$G$80,2,FALSE)</f>
        <v>#N/A</v>
      </c>
      <c r="AM15" s="16" t="e">
        <f>VLOOKUP($C15,'SGA17'!$D$1:$G$80,2,FALSE)</f>
        <v>#N/A</v>
      </c>
      <c r="AN15" s="13">
        <f t="shared" si="21"/>
        <v>0</v>
      </c>
      <c r="AO15" s="45" t="str">
        <f t="shared" si="22"/>
        <v/>
      </c>
      <c r="AP15" s="45" t="str">
        <f t="shared" si="23"/>
        <v/>
      </c>
    </row>
    <row r="16" spans="1:42">
      <c r="A16" s="35">
        <v>13</v>
      </c>
      <c r="B16">
        <f>Classement!B16</f>
        <v>22.5</v>
      </c>
      <c r="C16" t="str">
        <f>Classement!C16</f>
        <v>DECLERC, Didier</v>
      </c>
      <c r="D16" s="14">
        <f t="shared" si="4"/>
        <v>0</v>
      </c>
      <c r="E16" s="14">
        <f t="shared" si="5"/>
        <v>0</v>
      </c>
      <c r="F16" s="14">
        <f t="shared" si="6"/>
        <v>0</v>
      </c>
      <c r="G16" s="14">
        <f t="shared" si="7"/>
        <v>0</v>
      </c>
      <c r="H16" s="14">
        <f t="shared" si="8"/>
        <v>0</v>
      </c>
      <c r="I16" s="14">
        <f t="shared" si="9"/>
        <v>0</v>
      </c>
      <c r="J16" s="14">
        <f t="shared" si="10"/>
        <v>0</v>
      </c>
      <c r="K16" s="14">
        <f t="shared" si="11"/>
        <v>0</v>
      </c>
      <c r="L16" s="14">
        <f t="shared" si="12"/>
        <v>0</v>
      </c>
      <c r="M16" s="14">
        <f t="shared" si="13"/>
        <v>0</v>
      </c>
      <c r="N16" s="14">
        <f t="shared" si="14"/>
        <v>0</v>
      </c>
      <c r="O16" s="14">
        <f t="shared" si="15"/>
        <v>0</v>
      </c>
      <c r="P16" s="14">
        <f t="shared" si="16"/>
        <v>0</v>
      </c>
      <c r="Q16" s="14">
        <f t="shared" si="17"/>
        <v>0</v>
      </c>
      <c r="R16" s="14">
        <f t="shared" si="1"/>
        <v>0</v>
      </c>
      <c r="S16" s="14">
        <f t="shared" si="18"/>
        <v>0</v>
      </c>
      <c r="T16" s="14">
        <f t="shared" si="19"/>
        <v>0</v>
      </c>
      <c r="U16" s="6">
        <f t="shared" si="20"/>
        <v>0</v>
      </c>
      <c r="V16" s="15">
        <f t="shared" si="24"/>
        <v>0</v>
      </c>
      <c r="W16" s="16" t="e">
        <f>VLOOKUP($C16,'SGA1'!$D$1:$G$80,2,FALSE)</f>
        <v>#N/A</v>
      </c>
      <c r="X16" s="16" t="e">
        <f>VLOOKUP($C16,'SGA2'!$D$1:$G$80,2,FALSE)</f>
        <v>#N/A</v>
      </c>
      <c r="Y16" s="16" t="e">
        <f>VLOOKUP($C16,'SGA3'!$D$1:$G$80,2,FALSE)</f>
        <v>#N/A</v>
      </c>
      <c r="Z16" s="16" t="e">
        <f>VLOOKUP($C16,'SGA4'!$D$1:$G$80,2,FALSE)</f>
        <v>#N/A</v>
      </c>
      <c r="AA16" s="16" t="e">
        <f>VLOOKUP($C16,'SGA5'!$D$1:$G$80,2,FALSE)</f>
        <v>#N/A</v>
      </c>
      <c r="AB16" s="16" t="e">
        <f>VLOOKUP($C16,'SGA6'!$D$1:$G$80,2,FALSE)</f>
        <v>#N/A</v>
      </c>
      <c r="AC16" s="16" t="e">
        <f>VLOOKUP($C16,'SGA7'!$D$1:$G$80,2,FALSE)</f>
        <v>#N/A</v>
      </c>
      <c r="AD16" s="16" t="e">
        <f>VLOOKUP($C16,'SGA8'!$D$1:$G$80,2,FALSE)</f>
        <v>#N/A</v>
      </c>
      <c r="AE16" s="16" t="e">
        <f>VLOOKUP($C16,'SGA9'!$D$1:$G$80,2,FALSE)</f>
        <v>#N/A</v>
      </c>
      <c r="AF16" s="16" t="e">
        <f>VLOOKUP($C16,'SGA10'!$D$1:$G$80,2,FALSE)</f>
        <v>#N/A</v>
      </c>
      <c r="AG16" s="16" t="e">
        <f>VLOOKUP($C16,'SGA11'!$D$1:$G$80,2,FALSE)</f>
        <v>#N/A</v>
      </c>
      <c r="AH16" s="16" t="e">
        <f>VLOOKUP($C16,'SGA12'!$D$1:$G$80,2,FALSE)</f>
        <v>#N/A</v>
      </c>
      <c r="AI16" s="16" t="e">
        <f>VLOOKUP($C16,'SGA13'!$D$1:$G$80,2,FALSE)</f>
        <v>#N/A</v>
      </c>
      <c r="AJ16" s="16" t="e">
        <f>VLOOKUP($C16,'SGA14'!$D$1:$G$80,2,FALSE)</f>
        <v>#N/A</v>
      </c>
      <c r="AK16" s="16" t="e">
        <f>VLOOKUP($C16,'SGA15'!$D$1:$G$80,2,FALSE)</f>
        <v>#N/A</v>
      </c>
      <c r="AL16" s="16" t="e">
        <f>VLOOKUP($C16,'SGA16'!$D$1:$G$80,2,FALSE)</f>
        <v>#N/A</v>
      </c>
      <c r="AM16" s="16" t="e">
        <f>VLOOKUP($C16,'SGA17'!$D$1:$G$80,2,FALSE)</f>
        <v>#N/A</v>
      </c>
      <c r="AN16" s="13">
        <f t="shared" si="21"/>
        <v>0</v>
      </c>
      <c r="AO16" s="45" t="str">
        <f t="shared" si="22"/>
        <v/>
      </c>
      <c r="AP16" s="45" t="str">
        <f t="shared" si="23"/>
        <v/>
      </c>
    </row>
    <row r="17" spans="1:42">
      <c r="A17" s="35">
        <v>14</v>
      </c>
      <c r="B17">
        <f>Classement!B17</f>
        <v>54</v>
      </c>
      <c r="C17" t="str">
        <f>Classement!C17</f>
        <v>DECLERC, Sylvie</v>
      </c>
      <c r="D17" s="14">
        <f t="shared" si="4"/>
        <v>0</v>
      </c>
      <c r="E17" s="14">
        <f t="shared" si="5"/>
        <v>0</v>
      </c>
      <c r="F17" s="14">
        <f t="shared" si="6"/>
        <v>0</v>
      </c>
      <c r="G17" s="14">
        <f t="shared" si="7"/>
        <v>0</v>
      </c>
      <c r="H17" s="14">
        <f t="shared" si="8"/>
        <v>0</v>
      </c>
      <c r="I17" s="14">
        <f t="shared" si="9"/>
        <v>0</v>
      </c>
      <c r="J17" s="14">
        <f t="shared" si="10"/>
        <v>0</v>
      </c>
      <c r="K17" s="14">
        <f t="shared" si="11"/>
        <v>0</v>
      </c>
      <c r="L17" s="14">
        <f t="shared" si="12"/>
        <v>0</v>
      </c>
      <c r="M17" s="14">
        <f t="shared" si="13"/>
        <v>0</v>
      </c>
      <c r="N17" s="14">
        <f t="shared" si="14"/>
        <v>0</v>
      </c>
      <c r="O17" s="14">
        <f t="shared" si="15"/>
        <v>0</v>
      </c>
      <c r="P17" s="14">
        <f t="shared" si="16"/>
        <v>0</v>
      </c>
      <c r="Q17" s="14">
        <f t="shared" si="17"/>
        <v>0</v>
      </c>
      <c r="R17" s="14">
        <f t="shared" si="1"/>
        <v>0</v>
      </c>
      <c r="S17" s="14">
        <f t="shared" si="18"/>
        <v>0</v>
      </c>
      <c r="T17" s="14">
        <f t="shared" si="19"/>
        <v>0</v>
      </c>
      <c r="U17" s="6">
        <f t="shared" si="20"/>
        <v>0</v>
      </c>
      <c r="V17" s="15">
        <f t="shared" si="24"/>
        <v>0</v>
      </c>
      <c r="W17" s="16" t="e">
        <f>VLOOKUP($C17,'SGA1'!$D$1:$G$80,2,FALSE)</f>
        <v>#N/A</v>
      </c>
      <c r="X17" s="16" t="e">
        <f>VLOOKUP($C17,'SGA2'!$D$1:$G$80,2,FALSE)</f>
        <v>#N/A</v>
      </c>
      <c r="Y17" s="16" t="e">
        <f>VLOOKUP($C17,'SGA3'!$D$1:$G$80,2,FALSE)</f>
        <v>#N/A</v>
      </c>
      <c r="Z17" s="16" t="e">
        <f>VLOOKUP($C17,'SGA4'!$D$1:$G$80,2,FALSE)</f>
        <v>#N/A</v>
      </c>
      <c r="AA17" s="16" t="e">
        <f>VLOOKUP($C17,'SGA5'!$D$1:$G$80,2,FALSE)</f>
        <v>#N/A</v>
      </c>
      <c r="AB17" s="16" t="e">
        <f>VLOOKUP($C17,'SGA6'!$D$1:$G$80,2,FALSE)</f>
        <v>#N/A</v>
      </c>
      <c r="AC17" s="16" t="e">
        <f>VLOOKUP($C17,'SGA7'!$D$1:$G$80,2,FALSE)</f>
        <v>#N/A</v>
      </c>
      <c r="AD17" s="16" t="e">
        <f>VLOOKUP($C17,'SGA8'!$D$1:$G$80,2,FALSE)</f>
        <v>#N/A</v>
      </c>
      <c r="AE17" s="16" t="e">
        <f>VLOOKUP($C17,'SGA9'!$D$1:$G$80,2,FALSE)</f>
        <v>#N/A</v>
      </c>
      <c r="AF17" s="16" t="e">
        <f>VLOOKUP($C17,'SGA10'!$D$1:$G$80,2,FALSE)</f>
        <v>#N/A</v>
      </c>
      <c r="AG17" s="16" t="e">
        <f>VLOOKUP($C17,'SGA11'!$D$1:$G$80,2,FALSE)</f>
        <v>#N/A</v>
      </c>
      <c r="AH17" s="16" t="e">
        <f>VLOOKUP($C17,'SGA12'!$D$1:$G$80,2,FALSE)</f>
        <v>#N/A</v>
      </c>
      <c r="AI17" s="16" t="e">
        <f>VLOOKUP($C17,'SGA13'!$D$1:$G$80,2,FALSE)</f>
        <v>#N/A</v>
      </c>
      <c r="AJ17" s="16" t="e">
        <f>VLOOKUP($C17,'SGA14'!$D$1:$G$80,2,FALSE)</f>
        <v>#N/A</v>
      </c>
      <c r="AK17" s="16" t="e">
        <f>VLOOKUP($C17,'SGA15'!$D$1:$G$80,2,FALSE)</f>
        <v>#N/A</v>
      </c>
      <c r="AL17" s="16" t="e">
        <f>VLOOKUP($C17,'SGA16'!$D$1:$G$80,2,FALSE)</f>
        <v>#N/A</v>
      </c>
      <c r="AM17" s="16" t="e">
        <f>VLOOKUP($C17,'SGA17'!$D$1:$G$80,2,FALSE)</f>
        <v>#N/A</v>
      </c>
      <c r="AN17" s="13">
        <f t="shared" si="21"/>
        <v>0</v>
      </c>
      <c r="AO17" s="45" t="str">
        <f t="shared" si="22"/>
        <v/>
      </c>
      <c r="AP17" s="45" t="str">
        <f t="shared" si="23"/>
        <v/>
      </c>
    </row>
    <row r="18" spans="1:42">
      <c r="A18" s="35">
        <v>15</v>
      </c>
      <c r="B18">
        <f>Classement!B18</f>
        <v>30.6</v>
      </c>
      <c r="C18" t="str">
        <f>Classement!C18</f>
        <v>DEMONT, Chantal</v>
      </c>
      <c r="D18" s="14">
        <f t="shared" si="4"/>
        <v>0</v>
      </c>
      <c r="E18" s="14">
        <f t="shared" si="5"/>
        <v>0</v>
      </c>
      <c r="F18" s="14">
        <f t="shared" si="6"/>
        <v>0</v>
      </c>
      <c r="G18" s="14">
        <f t="shared" si="7"/>
        <v>0</v>
      </c>
      <c r="H18" s="14">
        <f t="shared" si="8"/>
        <v>0</v>
      </c>
      <c r="I18" s="14">
        <f t="shared" si="9"/>
        <v>0</v>
      </c>
      <c r="J18" s="14">
        <f t="shared" si="10"/>
        <v>0</v>
      </c>
      <c r="K18" s="14">
        <f t="shared" si="11"/>
        <v>0</v>
      </c>
      <c r="L18" s="14">
        <f t="shared" si="12"/>
        <v>0</v>
      </c>
      <c r="M18" s="14">
        <f t="shared" si="13"/>
        <v>0</v>
      </c>
      <c r="N18" s="14">
        <f t="shared" si="14"/>
        <v>0</v>
      </c>
      <c r="O18" s="14">
        <f t="shared" si="15"/>
        <v>0</v>
      </c>
      <c r="P18" s="14">
        <f t="shared" si="16"/>
        <v>0</v>
      </c>
      <c r="Q18" s="14">
        <f t="shared" si="17"/>
        <v>0</v>
      </c>
      <c r="R18" s="14">
        <f t="shared" si="1"/>
        <v>0</v>
      </c>
      <c r="S18" s="14">
        <f t="shared" si="18"/>
        <v>0</v>
      </c>
      <c r="T18" s="14">
        <f t="shared" si="19"/>
        <v>0</v>
      </c>
      <c r="U18" s="6">
        <f t="shared" si="20"/>
        <v>0</v>
      </c>
      <c r="V18" s="15">
        <f t="shared" si="24"/>
        <v>0</v>
      </c>
      <c r="W18" s="16" t="e">
        <f>VLOOKUP($C18,'SGA1'!$D$1:$G$80,2,FALSE)</f>
        <v>#N/A</v>
      </c>
      <c r="X18" s="16" t="e">
        <f>VLOOKUP($C18,'SGA2'!$D$1:$G$80,2,FALSE)</f>
        <v>#N/A</v>
      </c>
      <c r="Y18" s="16" t="e">
        <f>VLOOKUP($C18,'SGA3'!$D$1:$G$80,2,FALSE)</f>
        <v>#N/A</v>
      </c>
      <c r="Z18" s="16" t="e">
        <f>VLOOKUP($C18,'SGA4'!$D$1:$G$80,2,FALSE)</f>
        <v>#N/A</v>
      </c>
      <c r="AA18" s="16" t="e">
        <f>VLOOKUP($C18,'SGA5'!$D$1:$G$80,2,FALSE)</f>
        <v>#N/A</v>
      </c>
      <c r="AB18" s="16" t="e">
        <f>VLOOKUP($C18,'SGA6'!$D$1:$G$80,2,FALSE)</f>
        <v>#N/A</v>
      </c>
      <c r="AC18" s="16" t="e">
        <f>VLOOKUP($C18,'SGA7'!$D$1:$G$80,2,FALSE)</f>
        <v>#N/A</v>
      </c>
      <c r="AD18" s="16" t="e">
        <f>VLOOKUP($C18,'SGA8'!$D$1:$G$80,2,FALSE)</f>
        <v>#N/A</v>
      </c>
      <c r="AE18" s="16" t="e">
        <f>VLOOKUP($C18,'SGA9'!$D$1:$G$80,2,FALSE)</f>
        <v>#N/A</v>
      </c>
      <c r="AF18" s="16" t="e">
        <f>VLOOKUP($C18,'SGA10'!$D$1:$G$80,2,FALSE)</f>
        <v>#N/A</v>
      </c>
      <c r="AG18" s="16" t="e">
        <f>VLOOKUP($C18,'SGA11'!$D$1:$G$80,2,FALSE)</f>
        <v>#N/A</v>
      </c>
      <c r="AH18" s="16" t="e">
        <f>VLOOKUP($C18,'SGA12'!$D$1:$G$80,2,FALSE)</f>
        <v>#N/A</v>
      </c>
      <c r="AI18" s="16" t="e">
        <f>VLOOKUP($C18,'SGA13'!$D$1:$G$80,2,FALSE)</f>
        <v>#N/A</v>
      </c>
      <c r="AJ18" s="16" t="e">
        <f>VLOOKUP($C18,'SGA14'!$D$1:$G$80,2,FALSE)</f>
        <v>#N/A</v>
      </c>
      <c r="AK18" s="16" t="e">
        <f>VLOOKUP($C18,'SGA15'!$D$1:$G$80,2,FALSE)</f>
        <v>#N/A</v>
      </c>
      <c r="AL18" s="16" t="e">
        <f>VLOOKUP($C18,'SGA16'!$D$1:$G$80,2,FALSE)</f>
        <v>#N/A</v>
      </c>
      <c r="AM18" s="16" t="e">
        <f>VLOOKUP($C18,'SGA17'!$D$1:$G$80,2,FALSE)</f>
        <v>#N/A</v>
      </c>
      <c r="AN18" s="13">
        <f t="shared" si="21"/>
        <v>0</v>
      </c>
      <c r="AO18" s="45" t="str">
        <f t="shared" si="22"/>
        <v/>
      </c>
      <c r="AP18" s="45" t="str">
        <f t="shared" si="23"/>
        <v/>
      </c>
    </row>
    <row r="19" spans="1:42">
      <c r="A19" s="35">
        <v>16</v>
      </c>
      <c r="B19">
        <f>Classement!B19</f>
        <v>24</v>
      </c>
      <c r="C19" t="str">
        <f>Classement!C19</f>
        <v>DEMONT, Gérard</v>
      </c>
      <c r="D19" s="14">
        <f t="shared" si="4"/>
        <v>0</v>
      </c>
      <c r="E19" s="14">
        <f t="shared" si="5"/>
        <v>0</v>
      </c>
      <c r="F19" s="14">
        <f t="shared" si="6"/>
        <v>0</v>
      </c>
      <c r="G19" s="14">
        <f t="shared" si="7"/>
        <v>0</v>
      </c>
      <c r="H19" s="14">
        <f t="shared" si="8"/>
        <v>0</v>
      </c>
      <c r="I19" s="14">
        <f t="shared" si="9"/>
        <v>0</v>
      </c>
      <c r="J19" s="14">
        <f t="shared" si="10"/>
        <v>0</v>
      </c>
      <c r="K19" s="14">
        <f t="shared" si="11"/>
        <v>0</v>
      </c>
      <c r="L19" s="14">
        <f t="shared" si="12"/>
        <v>0</v>
      </c>
      <c r="M19" s="14">
        <f t="shared" si="13"/>
        <v>0</v>
      </c>
      <c r="N19" s="14">
        <f t="shared" si="14"/>
        <v>0</v>
      </c>
      <c r="O19" s="14">
        <f t="shared" si="15"/>
        <v>0</v>
      </c>
      <c r="P19" s="14">
        <f t="shared" si="16"/>
        <v>0</v>
      </c>
      <c r="Q19" s="14">
        <f t="shared" si="17"/>
        <v>0</v>
      </c>
      <c r="R19" s="14">
        <f t="shared" si="1"/>
        <v>0</v>
      </c>
      <c r="S19" s="14">
        <f t="shared" si="18"/>
        <v>0</v>
      </c>
      <c r="T19" s="14">
        <f t="shared" si="19"/>
        <v>0</v>
      </c>
      <c r="U19" s="6">
        <f t="shared" si="20"/>
        <v>0</v>
      </c>
      <c r="V19" s="15">
        <f t="shared" si="24"/>
        <v>0</v>
      </c>
      <c r="W19" s="16" t="e">
        <f>VLOOKUP($C19,'SGA1'!$D$1:$G$80,2,FALSE)</f>
        <v>#N/A</v>
      </c>
      <c r="X19" s="16" t="e">
        <f>VLOOKUP($C19,'SGA2'!$D$1:$G$80,2,FALSE)</f>
        <v>#N/A</v>
      </c>
      <c r="Y19" s="16" t="e">
        <f>VLOOKUP($C19,'SGA3'!$D$1:$G$80,2,FALSE)</f>
        <v>#N/A</v>
      </c>
      <c r="Z19" s="16" t="e">
        <f>VLOOKUP($C19,'SGA4'!$D$1:$G$80,2,FALSE)</f>
        <v>#N/A</v>
      </c>
      <c r="AA19" s="16" t="e">
        <f>VLOOKUP($C19,'SGA5'!$D$1:$G$80,2,FALSE)</f>
        <v>#N/A</v>
      </c>
      <c r="AB19" s="16" t="e">
        <f>VLOOKUP($C19,'SGA6'!$D$1:$G$80,2,FALSE)</f>
        <v>#N/A</v>
      </c>
      <c r="AC19" s="16" t="e">
        <f>VLOOKUP($C19,'SGA7'!$D$1:$G$80,2,FALSE)</f>
        <v>#N/A</v>
      </c>
      <c r="AD19" s="16" t="e">
        <f>VLOOKUP($C19,'SGA8'!$D$1:$G$80,2,FALSE)</f>
        <v>#N/A</v>
      </c>
      <c r="AE19" s="16" t="e">
        <f>VLOOKUP($C19,'SGA9'!$D$1:$G$80,2,FALSE)</f>
        <v>#N/A</v>
      </c>
      <c r="AF19" s="16" t="e">
        <f>VLOOKUP($C19,'SGA10'!$D$1:$G$80,2,FALSE)</f>
        <v>#N/A</v>
      </c>
      <c r="AG19" s="16" t="e">
        <f>VLOOKUP($C19,'SGA11'!$D$1:$G$80,2,FALSE)</f>
        <v>#N/A</v>
      </c>
      <c r="AH19" s="16" t="e">
        <f>VLOOKUP($C19,'SGA12'!$D$1:$G$80,2,FALSE)</f>
        <v>#N/A</v>
      </c>
      <c r="AI19" s="16" t="e">
        <f>VLOOKUP($C19,'SGA13'!$D$1:$G$80,2,FALSE)</f>
        <v>#N/A</v>
      </c>
      <c r="AJ19" s="16" t="e">
        <f>VLOOKUP($C19,'SGA14'!$D$1:$G$80,2,FALSE)</f>
        <v>#N/A</v>
      </c>
      <c r="AK19" s="16" t="e">
        <f>VLOOKUP($C19,'SGA15'!$D$1:$G$80,2,FALSE)</f>
        <v>#N/A</v>
      </c>
      <c r="AL19" s="16" t="e">
        <f>VLOOKUP($C19,'SGA16'!$D$1:$G$80,2,FALSE)</f>
        <v>#N/A</v>
      </c>
      <c r="AM19" s="16" t="e">
        <f>VLOOKUP($C19,'SGA17'!$D$1:$G$80,2,FALSE)</f>
        <v>#N/A</v>
      </c>
      <c r="AN19" s="13">
        <f t="shared" si="21"/>
        <v>0</v>
      </c>
      <c r="AO19" s="45" t="str">
        <f t="shared" si="22"/>
        <v/>
      </c>
      <c r="AP19" s="45" t="str">
        <f t="shared" si="23"/>
        <v/>
      </c>
    </row>
    <row r="20" spans="1:42">
      <c r="A20" s="35">
        <v>17</v>
      </c>
      <c r="B20">
        <f>Classement!B20</f>
        <v>34.5</v>
      </c>
      <c r="C20" t="str">
        <f>Classement!C20</f>
        <v>DUPARD, Anne Marie</v>
      </c>
      <c r="D20" s="14">
        <f t="shared" si="4"/>
        <v>0</v>
      </c>
      <c r="E20" s="14">
        <f t="shared" si="5"/>
        <v>0</v>
      </c>
      <c r="F20" s="14">
        <f t="shared" si="6"/>
        <v>0</v>
      </c>
      <c r="G20" s="14">
        <f t="shared" si="7"/>
        <v>0</v>
      </c>
      <c r="H20" s="14">
        <f t="shared" si="8"/>
        <v>0</v>
      </c>
      <c r="I20" s="14">
        <f t="shared" si="9"/>
        <v>0</v>
      </c>
      <c r="J20" s="14">
        <f t="shared" si="10"/>
        <v>0</v>
      </c>
      <c r="K20" s="14">
        <f t="shared" si="11"/>
        <v>0</v>
      </c>
      <c r="L20" s="14">
        <f t="shared" si="12"/>
        <v>0</v>
      </c>
      <c r="M20" s="14">
        <f t="shared" si="13"/>
        <v>0</v>
      </c>
      <c r="N20" s="14">
        <f t="shared" si="14"/>
        <v>0</v>
      </c>
      <c r="O20" s="14">
        <f t="shared" si="15"/>
        <v>0</v>
      </c>
      <c r="P20" s="14">
        <f t="shared" si="16"/>
        <v>0</v>
      </c>
      <c r="Q20" s="14">
        <f t="shared" si="17"/>
        <v>0</v>
      </c>
      <c r="R20" s="14">
        <f t="shared" ref="R20:R40" si="25">IF(ISNA(AK20)=TRUE,0,AK20)</f>
        <v>0</v>
      </c>
      <c r="S20" s="14">
        <f t="shared" si="18"/>
        <v>0</v>
      </c>
      <c r="T20" s="14">
        <f t="shared" si="19"/>
        <v>0</v>
      </c>
      <c r="U20" s="6">
        <f t="shared" si="20"/>
        <v>0</v>
      </c>
      <c r="V20" s="15">
        <f t="shared" si="24"/>
        <v>0</v>
      </c>
      <c r="W20" s="16" t="e">
        <f>VLOOKUP($C20,'SGA1'!$D$1:$G$80,2,FALSE)</f>
        <v>#N/A</v>
      </c>
      <c r="X20" s="16" t="e">
        <f>VLOOKUP($C20,'SGA2'!$D$1:$G$80,2,FALSE)</f>
        <v>#N/A</v>
      </c>
      <c r="Y20" s="16" t="e">
        <f>VLOOKUP($C20,'SGA3'!$D$1:$G$80,2,FALSE)</f>
        <v>#N/A</v>
      </c>
      <c r="Z20" s="16" t="e">
        <f>VLOOKUP($C20,'SGA4'!$D$1:$G$80,2,FALSE)</f>
        <v>#N/A</v>
      </c>
      <c r="AA20" s="16" t="e">
        <f>VLOOKUP($C20,'SGA5'!$D$1:$G$80,2,FALSE)</f>
        <v>#N/A</v>
      </c>
      <c r="AB20" s="16" t="e">
        <f>VLOOKUP($C20,'SGA6'!$D$1:$G$80,2,FALSE)</f>
        <v>#N/A</v>
      </c>
      <c r="AC20" s="16" t="e">
        <f>VLOOKUP($C20,'SGA7'!$D$1:$G$80,2,FALSE)</f>
        <v>#N/A</v>
      </c>
      <c r="AD20" s="16" t="e">
        <f>VLOOKUP($C20,'SGA8'!$D$1:$G$80,2,FALSE)</f>
        <v>#N/A</v>
      </c>
      <c r="AE20" s="16" t="e">
        <f>VLOOKUP($C20,'SGA9'!$D$1:$G$80,2,FALSE)</f>
        <v>#N/A</v>
      </c>
      <c r="AF20" s="16" t="e">
        <f>VLOOKUP($C20,'SGA10'!$D$1:$G$80,2,FALSE)</f>
        <v>#N/A</v>
      </c>
      <c r="AG20" s="16" t="e">
        <f>VLOOKUP($C20,'SGA11'!$D$1:$G$80,2,FALSE)</f>
        <v>#N/A</v>
      </c>
      <c r="AH20" s="16" t="e">
        <f>VLOOKUP($C20,'SGA12'!$D$1:$G$80,2,FALSE)</f>
        <v>#N/A</v>
      </c>
      <c r="AI20" s="16" t="e">
        <f>VLOOKUP($C20,'SGA13'!$D$1:$G$80,2,FALSE)</f>
        <v>#N/A</v>
      </c>
      <c r="AJ20" s="16" t="e">
        <f>VLOOKUP($C20,'SGA14'!$D$1:$G$80,2,FALSE)</f>
        <v>#N/A</v>
      </c>
      <c r="AK20" s="16" t="e">
        <f>VLOOKUP($C20,'SGA15'!$D$1:$G$80,2,FALSE)</f>
        <v>#N/A</v>
      </c>
      <c r="AL20" s="16" t="e">
        <f>VLOOKUP($C20,'SGA16'!$D$1:$G$80,2,FALSE)</f>
        <v>#N/A</v>
      </c>
      <c r="AM20" s="16" t="e">
        <f>VLOOKUP($C20,'SGA17'!$D$1:$G$80,2,FALSE)</f>
        <v>#N/A</v>
      </c>
      <c r="AN20" s="13">
        <f t="shared" si="21"/>
        <v>0</v>
      </c>
      <c r="AO20" s="45" t="str">
        <f t="shared" si="22"/>
        <v/>
      </c>
      <c r="AP20" s="45" t="str">
        <f t="shared" si="23"/>
        <v/>
      </c>
    </row>
    <row r="21" spans="1:42">
      <c r="A21" s="35">
        <v>18</v>
      </c>
      <c r="B21">
        <f>Classement!B21</f>
        <v>17</v>
      </c>
      <c r="C21" t="str">
        <f>Classement!C21</f>
        <v>DUPARD, Daniel</v>
      </c>
      <c r="D21" s="14">
        <f t="shared" si="4"/>
        <v>0</v>
      </c>
      <c r="E21" s="14">
        <f t="shared" si="5"/>
        <v>0</v>
      </c>
      <c r="F21" s="14">
        <f t="shared" si="6"/>
        <v>0</v>
      </c>
      <c r="G21" s="14">
        <f t="shared" si="7"/>
        <v>0</v>
      </c>
      <c r="H21" s="14">
        <f t="shared" si="8"/>
        <v>0</v>
      </c>
      <c r="I21" s="14">
        <f t="shared" si="9"/>
        <v>0</v>
      </c>
      <c r="J21" s="14">
        <f t="shared" si="10"/>
        <v>0</v>
      </c>
      <c r="K21" s="14">
        <f t="shared" si="11"/>
        <v>0</v>
      </c>
      <c r="L21" s="14">
        <f t="shared" si="12"/>
        <v>0</v>
      </c>
      <c r="M21" s="14">
        <f t="shared" si="13"/>
        <v>0</v>
      </c>
      <c r="N21" s="14">
        <f t="shared" si="14"/>
        <v>0</v>
      </c>
      <c r="O21" s="14">
        <f t="shared" si="15"/>
        <v>0</v>
      </c>
      <c r="P21" s="14">
        <f t="shared" si="16"/>
        <v>0</v>
      </c>
      <c r="Q21" s="14">
        <f t="shared" si="17"/>
        <v>0</v>
      </c>
      <c r="R21" s="14">
        <f t="shared" si="25"/>
        <v>0</v>
      </c>
      <c r="S21" s="14">
        <f t="shared" si="18"/>
        <v>0</v>
      </c>
      <c r="T21" s="14">
        <f t="shared" si="19"/>
        <v>0</v>
      </c>
      <c r="U21" s="6">
        <f t="shared" si="20"/>
        <v>0</v>
      </c>
      <c r="V21" s="15">
        <f t="shared" si="24"/>
        <v>0</v>
      </c>
      <c r="W21" s="16" t="e">
        <f>VLOOKUP($C21,'SGA1'!$D$1:$G$80,2,FALSE)</f>
        <v>#N/A</v>
      </c>
      <c r="X21" s="16" t="e">
        <f>VLOOKUP($C21,'SGA2'!$D$1:$G$80,2,FALSE)</f>
        <v>#N/A</v>
      </c>
      <c r="Y21" s="16" t="e">
        <f>VLOOKUP($C21,'SGA3'!$D$1:$G$80,2,FALSE)</f>
        <v>#N/A</v>
      </c>
      <c r="Z21" s="16" t="e">
        <f>VLOOKUP($C21,'SGA4'!$D$1:$G$80,2,FALSE)</f>
        <v>#N/A</v>
      </c>
      <c r="AA21" s="16" t="e">
        <f>VLOOKUP($C21,'SGA5'!$D$1:$G$80,2,FALSE)</f>
        <v>#N/A</v>
      </c>
      <c r="AB21" s="16" t="e">
        <f>VLOOKUP($C21,'SGA6'!$D$1:$G$80,2,FALSE)</f>
        <v>#N/A</v>
      </c>
      <c r="AC21" s="16" t="e">
        <f>VLOOKUP($C21,'SGA7'!$D$1:$G$80,2,FALSE)</f>
        <v>#N/A</v>
      </c>
      <c r="AD21" s="16" t="e">
        <f>VLOOKUP($C21,'SGA8'!$D$1:$G$80,2,FALSE)</f>
        <v>#N/A</v>
      </c>
      <c r="AE21" s="16" t="e">
        <f>VLOOKUP($C21,'SGA9'!$D$1:$G$80,2,FALSE)</f>
        <v>#N/A</v>
      </c>
      <c r="AF21" s="16" t="e">
        <f>VLOOKUP($C21,'SGA10'!$D$1:$G$80,2,FALSE)</f>
        <v>#N/A</v>
      </c>
      <c r="AG21" s="16" t="e">
        <f>VLOOKUP($C21,'SGA11'!$D$1:$G$80,2,FALSE)</f>
        <v>#N/A</v>
      </c>
      <c r="AH21" s="16" t="e">
        <f>VLOOKUP($C21,'SGA12'!$D$1:$G$80,2,FALSE)</f>
        <v>#N/A</v>
      </c>
      <c r="AI21" s="16" t="e">
        <f>VLOOKUP($C21,'SGA13'!$D$1:$G$80,2,FALSE)</f>
        <v>#N/A</v>
      </c>
      <c r="AJ21" s="16" t="e">
        <f>VLOOKUP($C21,'SGA14'!$D$1:$G$80,2,FALSE)</f>
        <v>#N/A</v>
      </c>
      <c r="AK21" s="16" t="e">
        <f>VLOOKUP($C21,'SGA15'!$D$1:$G$80,2,FALSE)</f>
        <v>#N/A</v>
      </c>
      <c r="AL21" s="16" t="e">
        <f>VLOOKUP($C21,'SGA16'!$D$1:$G$80,2,FALSE)</f>
        <v>#N/A</v>
      </c>
      <c r="AM21" s="16" t="e">
        <f>VLOOKUP($C21,'SGA17'!$D$1:$G$80,2,FALSE)</f>
        <v>#N/A</v>
      </c>
      <c r="AN21" s="13">
        <f t="shared" si="21"/>
        <v>0</v>
      </c>
      <c r="AO21" s="45" t="str">
        <f t="shared" si="22"/>
        <v/>
      </c>
      <c r="AP21" s="45" t="str">
        <f t="shared" si="23"/>
        <v/>
      </c>
    </row>
    <row r="22" spans="1:42">
      <c r="A22" s="35">
        <v>19</v>
      </c>
      <c r="B22">
        <f>Classement!B22</f>
        <v>25</v>
      </c>
      <c r="C22" t="str">
        <f>Classement!C22</f>
        <v>ELING, Jannes</v>
      </c>
      <c r="D22" s="14">
        <f t="shared" si="4"/>
        <v>150</v>
      </c>
      <c r="E22" s="14">
        <f t="shared" si="5"/>
        <v>0</v>
      </c>
      <c r="F22" s="14">
        <f t="shared" si="6"/>
        <v>0</v>
      </c>
      <c r="G22" s="14">
        <f t="shared" si="7"/>
        <v>0</v>
      </c>
      <c r="H22" s="14">
        <f t="shared" si="8"/>
        <v>0</v>
      </c>
      <c r="I22" s="14">
        <f t="shared" si="9"/>
        <v>0</v>
      </c>
      <c r="J22" s="14">
        <f t="shared" si="10"/>
        <v>0</v>
      </c>
      <c r="K22" s="14">
        <f t="shared" si="11"/>
        <v>0</v>
      </c>
      <c r="L22" s="14">
        <f t="shared" si="12"/>
        <v>0</v>
      </c>
      <c r="M22" s="14">
        <f t="shared" si="13"/>
        <v>0</v>
      </c>
      <c r="N22" s="14">
        <f t="shared" si="14"/>
        <v>0</v>
      </c>
      <c r="O22" s="14">
        <f t="shared" si="15"/>
        <v>0</v>
      </c>
      <c r="P22" s="14">
        <f t="shared" si="16"/>
        <v>0</v>
      </c>
      <c r="Q22" s="14">
        <f t="shared" si="17"/>
        <v>0</v>
      </c>
      <c r="R22" s="14">
        <f t="shared" si="25"/>
        <v>0</v>
      </c>
      <c r="S22" s="14">
        <f t="shared" si="18"/>
        <v>0</v>
      </c>
      <c r="T22" s="14">
        <f t="shared" si="19"/>
        <v>0</v>
      </c>
      <c r="U22" s="6">
        <f t="shared" si="20"/>
        <v>0</v>
      </c>
      <c r="V22" s="15">
        <f t="shared" si="24"/>
        <v>150</v>
      </c>
      <c r="W22" s="16">
        <f>VLOOKUP($C22,'SGA1'!$D$1:$G$80,2,FALSE)</f>
        <v>150</v>
      </c>
      <c r="X22" s="16" t="e">
        <f>VLOOKUP($C22,'SGA2'!$D$1:$G$80,2,FALSE)</f>
        <v>#N/A</v>
      </c>
      <c r="Y22" s="16" t="e">
        <f>VLOOKUP($C22,'SGA3'!$D$1:$G$80,2,FALSE)</f>
        <v>#N/A</v>
      </c>
      <c r="Z22" s="16" t="e">
        <f>VLOOKUP($C22,'SGA4'!$D$1:$G$80,2,FALSE)</f>
        <v>#N/A</v>
      </c>
      <c r="AA22" s="16" t="e">
        <f>VLOOKUP($C22,'SGA5'!$D$1:$G$80,2,FALSE)</f>
        <v>#N/A</v>
      </c>
      <c r="AB22" s="16" t="e">
        <f>VLOOKUP($C22,'SGA6'!$D$1:$G$80,2,FALSE)</f>
        <v>#N/A</v>
      </c>
      <c r="AC22" s="16" t="e">
        <f>VLOOKUP($C22,'SGA7'!$D$1:$G$80,2,FALSE)</f>
        <v>#N/A</v>
      </c>
      <c r="AD22" s="16" t="e">
        <f>VLOOKUP($C22,'SGA8'!$D$1:$G$80,2,FALSE)</f>
        <v>#N/A</v>
      </c>
      <c r="AE22" s="16" t="e">
        <f>VLOOKUP($C22,'SGA9'!$D$1:$G$80,2,FALSE)</f>
        <v>#N/A</v>
      </c>
      <c r="AF22" s="16" t="e">
        <f>VLOOKUP($C22,'SGA10'!$D$1:$G$80,2,FALSE)</f>
        <v>#N/A</v>
      </c>
      <c r="AG22" s="16" t="e">
        <f>VLOOKUP($C22,'SGA11'!$D$1:$G$80,2,FALSE)</f>
        <v>#N/A</v>
      </c>
      <c r="AH22" s="16" t="e">
        <f>VLOOKUP($C22,'SGA12'!$D$1:$G$80,2,FALSE)</f>
        <v>#N/A</v>
      </c>
      <c r="AI22" s="16" t="e">
        <f>VLOOKUP($C22,'SGA13'!$D$1:$G$80,2,FALSE)</f>
        <v>#N/A</v>
      </c>
      <c r="AJ22" s="16" t="e">
        <f>VLOOKUP($C22,'SGA14'!$D$1:$G$80,2,FALSE)</f>
        <v>#N/A</v>
      </c>
      <c r="AK22" s="16" t="e">
        <f>VLOOKUP($C22,'SGA15'!$D$1:$G$80,2,FALSE)</f>
        <v>#N/A</v>
      </c>
      <c r="AL22" s="16" t="e">
        <f>VLOOKUP($C22,'SGA16'!$D$1:$G$80,2,FALSE)</f>
        <v>#N/A</v>
      </c>
      <c r="AM22" s="16" t="e">
        <f>VLOOKUP($C22,'SGA17'!$D$1:$G$80,2,FALSE)</f>
        <v>#N/A</v>
      </c>
      <c r="AN22" s="13">
        <f t="shared" si="21"/>
        <v>1</v>
      </c>
      <c r="AO22" s="45" t="str">
        <f t="shared" si="22"/>
        <v/>
      </c>
      <c r="AP22" s="45" t="str">
        <f t="shared" si="23"/>
        <v/>
      </c>
    </row>
    <row r="23" spans="1:42">
      <c r="A23" s="35">
        <v>20</v>
      </c>
      <c r="B23">
        <f>Classement!B23</f>
        <v>27.6</v>
      </c>
      <c r="C23" t="str">
        <f>Classement!C23</f>
        <v>FROIDUROT, Gilbert</v>
      </c>
      <c r="D23" s="14">
        <f t="shared" si="4"/>
        <v>0</v>
      </c>
      <c r="E23" s="14">
        <f t="shared" si="5"/>
        <v>0</v>
      </c>
      <c r="F23" s="14">
        <f t="shared" si="6"/>
        <v>0</v>
      </c>
      <c r="G23" s="14">
        <f t="shared" si="7"/>
        <v>0</v>
      </c>
      <c r="H23" s="14">
        <f t="shared" si="8"/>
        <v>0</v>
      </c>
      <c r="I23" s="14">
        <f t="shared" si="9"/>
        <v>0</v>
      </c>
      <c r="J23" s="14">
        <f t="shared" si="10"/>
        <v>0</v>
      </c>
      <c r="K23" s="14">
        <f t="shared" si="11"/>
        <v>0</v>
      </c>
      <c r="L23" s="14">
        <f t="shared" si="12"/>
        <v>0</v>
      </c>
      <c r="M23" s="14">
        <f t="shared" si="13"/>
        <v>0</v>
      </c>
      <c r="N23" s="14">
        <f t="shared" si="14"/>
        <v>0</v>
      </c>
      <c r="O23" s="14">
        <f t="shared" si="15"/>
        <v>0</v>
      </c>
      <c r="P23" s="14">
        <f t="shared" si="16"/>
        <v>0</v>
      </c>
      <c r="Q23" s="14">
        <f t="shared" si="17"/>
        <v>0</v>
      </c>
      <c r="R23" s="14">
        <f t="shared" si="25"/>
        <v>0</v>
      </c>
      <c r="S23" s="14">
        <f t="shared" si="18"/>
        <v>0</v>
      </c>
      <c r="T23" s="14">
        <f t="shared" si="19"/>
        <v>0</v>
      </c>
      <c r="U23" s="6">
        <f t="shared" si="20"/>
        <v>0</v>
      </c>
      <c r="V23" s="15">
        <f t="shared" si="24"/>
        <v>0</v>
      </c>
      <c r="W23" s="16" t="e">
        <f>VLOOKUP($C23,'SGA1'!$D$1:$G$80,2,FALSE)</f>
        <v>#N/A</v>
      </c>
      <c r="X23" s="16" t="e">
        <f>VLOOKUP($C23,'SGA2'!$D$1:$G$80,2,FALSE)</f>
        <v>#N/A</v>
      </c>
      <c r="Y23" s="16" t="e">
        <f>VLOOKUP($C23,'SGA3'!$D$1:$G$80,2,FALSE)</f>
        <v>#N/A</v>
      </c>
      <c r="Z23" s="16" t="e">
        <f>VLOOKUP($C23,'SGA4'!$D$1:$G$80,2,FALSE)</f>
        <v>#N/A</v>
      </c>
      <c r="AA23" s="16" t="e">
        <f>VLOOKUP($C23,'SGA5'!$D$1:$G$80,2,FALSE)</f>
        <v>#N/A</v>
      </c>
      <c r="AB23" s="16" t="e">
        <f>VLOOKUP($C23,'SGA6'!$D$1:$G$80,2,FALSE)</f>
        <v>#N/A</v>
      </c>
      <c r="AC23" s="16" t="e">
        <f>VLOOKUP($C23,'SGA7'!$D$1:$G$80,2,FALSE)</f>
        <v>#N/A</v>
      </c>
      <c r="AD23" s="16" t="e">
        <f>VLOOKUP($C23,'SGA8'!$D$1:$G$80,2,FALSE)</f>
        <v>#N/A</v>
      </c>
      <c r="AE23" s="16" t="e">
        <f>VLOOKUP($C23,'SGA9'!$D$1:$G$80,2,FALSE)</f>
        <v>#N/A</v>
      </c>
      <c r="AF23" s="16" t="e">
        <f>VLOOKUP($C23,'SGA10'!$D$1:$G$80,2,FALSE)</f>
        <v>#N/A</v>
      </c>
      <c r="AG23" s="16" t="e">
        <f>VLOOKUP($C23,'SGA11'!$D$1:$G$80,2,FALSE)</f>
        <v>#N/A</v>
      </c>
      <c r="AH23" s="16" t="e">
        <f>VLOOKUP($C23,'SGA12'!$D$1:$G$80,2,FALSE)</f>
        <v>#N/A</v>
      </c>
      <c r="AI23" s="16" t="e">
        <f>VLOOKUP($C23,'SGA13'!$D$1:$G$80,2,FALSE)</f>
        <v>#N/A</v>
      </c>
      <c r="AJ23" s="16" t="e">
        <f>VLOOKUP($C23,'SGA14'!$D$1:$G$80,2,FALSE)</f>
        <v>#N/A</v>
      </c>
      <c r="AK23" s="16" t="e">
        <f>VLOOKUP($C23,'SGA15'!$D$1:$G$80,2,FALSE)</f>
        <v>#N/A</v>
      </c>
      <c r="AL23" s="16" t="e">
        <f>VLOOKUP($C23,'SGA16'!$D$1:$G$80,2,FALSE)</f>
        <v>#N/A</v>
      </c>
      <c r="AM23" s="16" t="e">
        <f>VLOOKUP($C23,'SGA17'!$D$1:$G$80,2,FALSE)</f>
        <v>#N/A</v>
      </c>
      <c r="AN23" s="13">
        <f t="shared" si="21"/>
        <v>0</v>
      </c>
      <c r="AO23" s="45" t="str">
        <f t="shared" si="22"/>
        <v/>
      </c>
      <c r="AP23" s="45" t="str">
        <f t="shared" si="23"/>
        <v/>
      </c>
    </row>
    <row r="24" spans="1:42">
      <c r="A24" s="35">
        <v>21</v>
      </c>
      <c r="B24">
        <f>Classement!B24</f>
        <v>23.6</v>
      </c>
      <c r="C24" t="str">
        <f>Classement!C24</f>
        <v>GAUCHERY, Jacques</v>
      </c>
      <c r="D24" s="14">
        <f t="shared" si="4"/>
        <v>0</v>
      </c>
      <c r="E24" s="14">
        <f t="shared" si="5"/>
        <v>0</v>
      </c>
      <c r="F24" s="14">
        <f t="shared" si="6"/>
        <v>0</v>
      </c>
      <c r="G24" s="14">
        <f t="shared" si="7"/>
        <v>0</v>
      </c>
      <c r="H24" s="14">
        <f t="shared" si="8"/>
        <v>0</v>
      </c>
      <c r="I24" s="14">
        <f t="shared" si="9"/>
        <v>0</v>
      </c>
      <c r="J24" s="14">
        <f t="shared" si="10"/>
        <v>0</v>
      </c>
      <c r="K24" s="14">
        <f t="shared" si="11"/>
        <v>0</v>
      </c>
      <c r="L24" s="14">
        <f t="shared" si="12"/>
        <v>0</v>
      </c>
      <c r="M24" s="14">
        <f t="shared" si="13"/>
        <v>0</v>
      </c>
      <c r="N24" s="14">
        <f t="shared" si="14"/>
        <v>0</v>
      </c>
      <c r="O24" s="14">
        <f t="shared" si="15"/>
        <v>0</v>
      </c>
      <c r="P24" s="14">
        <f t="shared" si="16"/>
        <v>0</v>
      </c>
      <c r="Q24" s="14">
        <f t="shared" si="17"/>
        <v>0</v>
      </c>
      <c r="R24" s="14">
        <f t="shared" si="25"/>
        <v>0</v>
      </c>
      <c r="S24" s="14">
        <f t="shared" si="18"/>
        <v>0</v>
      </c>
      <c r="T24" s="14">
        <f t="shared" si="19"/>
        <v>0</v>
      </c>
      <c r="U24" s="6">
        <f t="shared" si="20"/>
        <v>0</v>
      </c>
      <c r="V24" s="15">
        <f t="shared" si="24"/>
        <v>0</v>
      </c>
      <c r="W24" s="16" t="e">
        <f>VLOOKUP($C24,'SGA1'!$D$1:$G$80,2,FALSE)</f>
        <v>#N/A</v>
      </c>
      <c r="X24" s="16" t="e">
        <f>VLOOKUP($C24,'SGA2'!$D$1:$G$80,2,FALSE)</f>
        <v>#N/A</v>
      </c>
      <c r="Y24" s="16" t="e">
        <f>VLOOKUP($C24,'SGA3'!$D$1:$G$80,2,FALSE)</f>
        <v>#N/A</v>
      </c>
      <c r="Z24" s="16" t="e">
        <f>VLOOKUP($C24,'SGA4'!$D$1:$G$80,2,FALSE)</f>
        <v>#N/A</v>
      </c>
      <c r="AA24" s="16" t="e">
        <f>VLOOKUP($C24,'SGA5'!$D$1:$G$80,2,FALSE)</f>
        <v>#N/A</v>
      </c>
      <c r="AB24" s="16" t="e">
        <f>VLOOKUP($C24,'SGA6'!$D$1:$G$80,2,FALSE)</f>
        <v>#N/A</v>
      </c>
      <c r="AC24" s="16" t="e">
        <f>VLOOKUP($C24,'SGA7'!$D$1:$G$80,2,FALSE)</f>
        <v>#N/A</v>
      </c>
      <c r="AD24" s="16" t="e">
        <f>VLOOKUP($C24,'SGA8'!$D$1:$G$80,2,FALSE)</f>
        <v>#N/A</v>
      </c>
      <c r="AE24" s="16" t="e">
        <f>VLOOKUP($C24,'SGA9'!$D$1:$G$80,2,FALSE)</f>
        <v>#N/A</v>
      </c>
      <c r="AF24" s="16" t="e">
        <f>VLOOKUP($C24,'SGA10'!$D$1:$G$80,2,FALSE)</f>
        <v>#N/A</v>
      </c>
      <c r="AG24" s="16" t="e">
        <f>VLOOKUP($C24,'SGA11'!$D$1:$G$80,2,FALSE)</f>
        <v>#N/A</v>
      </c>
      <c r="AH24" s="16" t="e">
        <f>VLOOKUP($C24,'SGA12'!$D$1:$G$80,2,FALSE)</f>
        <v>#N/A</v>
      </c>
      <c r="AI24" s="16" t="e">
        <f>VLOOKUP($C24,'SGA13'!$D$1:$G$80,2,FALSE)</f>
        <v>#N/A</v>
      </c>
      <c r="AJ24" s="16" t="e">
        <f>VLOOKUP($C24,'SGA14'!$D$1:$G$80,2,FALSE)</f>
        <v>#N/A</v>
      </c>
      <c r="AK24" s="16" t="e">
        <f>VLOOKUP($C24,'SGA15'!$D$1:$G$80,2,FALSE)</f>
        <v>#N/A</v>
      </c>
      <c r="AL24" s="16" t="e">
        <f>VLOOKUP($C24,'SGA16'!$D$1:$G$80,2,FALSE)</f>
        <v>#N/A</v>
      </c>
      <c r="AM24" s="16" t="e">
        <f>VLOOKUP($C24,'SGA17'!$D$1:$G$80,2,FALSE)</f>
        <v>#N/A</v>
      </c>
      <c r="AN24" s="13">
        <f t="shared" si="21"/>
        <v>0</v>
      </c>
      <c r="AO24" s="45" t="str">
        <f t="shared" si="22"/>
        <v/>
      </c>
      <c r="AP24" s="45" t="str">
        <f t="shared" si="23"/>
        <v/>
      </c>
    </row>
    <row r="25" spans="1:42">
      <c r="A25" s="35">
        <v>22</v>
      </c>
      <c r="B25">
        <f>Classement!B25</f>
        <v>17.399999999999999</v>
      </c>
      <c r="C25" t="str">
        <f>Classement!C25</f>
        <v>GENY, Michel</v>
      </c>
      <c r="D25" s="14">
        <f t="shared" si="4"/>
        <v>220</v>
      </c>
      <c r="E25" s="14">
        <f t="shared" si="5"/>
        <v>190</v>
      </c>
      <c r="F25" s="14">
        <f t="shared" si="6"/>
        <v>0</v>
      </c>
      <c r="G25" s="14">
        <f t="shared" si="7"/>
        <v>0</v>
      </c>
      <c r="H25" s="14">
        <f t="shared" si="8"/>
        <v>0</v>
      </c>
      <c r="I25" s="14">
        <f t="shared" si="9"/>
        <v>0</v>
      </c>
      <c r="J25" s="14">
        <f t="shared" si="10"/>
        <v>0</v>
      </c>
      <c r="K25" s="14">
        <f t="shared" si="11"/>
        <v>0</v>
      </c>
      <c r="L25" s="14">
        <f t="shared" si="12"/>
        <v>0</v>
      </c>
      <c r="M25" s="14">
        <f t="shared" si="13"/>
        <v>0</v>
      </c>
      <c r="N25" s="14">
        <f t="shared" si="14"/>
        <v>0</v>
      </c>
      <c r="O25" s="14">
        <f t="shared" si="15"/>
        <v>0</v>
      </c>
      <c r="P25" s="14">
        <f t="shared" si="16"/>
        <v>0</v>
      </c>
      <c r="Q25" s="14">
        <f t="shared" si="17"/>
        <v>0</v>
      </c>
      <c r="R25" s="14">
        <f t="shared" si="25"/>
        <v>0</v>
      </c>
      <c r="S25" s="14">
        <f t="shared" si="18"/>
        <v>0</v>
      </c>
      <c r="T25" s="14">
        <f t="shared" si="19"/>
        <v>0</v>
      </c>
      <c r="U25" s="6">
        <f t="shared" si="20"/>
        <v>0</v>
      </c>
      <c r="V25" s="15">
        <f t="shared" si="24"/>
        <v>410</v>
      </c>
      <c r="W25" s="16">
        <f>VLOOKUP($C25,'SGA1'!$D$1:$G$80,2,FALSE)</f>
        <v>220</v>
      </c>
      <c r="X25" s="16">
        <f>VLOOKUP($C25,'SGA2'!$D$1:$G$80,2,FALSE)</f>
        <v>190</v>
      </c>
      <c r="Y25" s="16" t="e">
        <f>VLOOKUP($C25,'SGA3'!$D$1:$G$80,2,FALSE)</f>
        <v>#N/A</v>
      </c>
      <c r="Z25" s="16" t="e">
        <f>VLOOKUP($C25,'SGA4'!$D$1:$G$80,2,FALSE)</f>
        <v>#N/A</v>
      </c>
      <c r="AA25" s="16" t="e">
        <f>VLOOKUP($C25,'SGA5'!$D$1:$G$80,2,FALSE)</f>
        <v>#N/A</v>
      </c>
      <c r="AB25" s="16" t="e">
        <f>VLOOKUP($C25,'SGA6'!$D$1:$G$80,2,FALSE)</f>
        <v>#N/A</v>
      </c>
      <c r="AC25" s="16" t="e">
        <f>VLOOKUP($C25,'SGA7'!$D$1:$G$80,2,FALSE)</f>
        <v>#N/A</v>
      </c>
      <c r="AD25" s="16" t="e">
        <f>VLOOKUP($C25,'SGA8'!$D$1:$G$80,2,FALSE)</f>
        <v>#N/A</v>
      </c>
      <c r="AE25" s="16" t="e">
        <f>VLOOKUP($C25,'SGA9'!$D$1:$G$80,2,FALSE)</f>
        <v>#N/A</v>
      </c>
      <c r="AF25" s="16" t="e">
        <f>VLOOKUP($C25,'SGA10'!$D$1:$G$80,2,FALSE)</f>
        <v>#N/A</v>
      </c>
      <c r="AG25" s="16" t="e">
        <f>VLOOKUP($C25,'SGA11'!$D$1:$G$80,2,FALSE)</f>
        <v>#N/A</v>
      </c>
      <c r="AH25" s="16" t="e">
        <f>VLOOKUP($C25,'SGA12'!$D$1:$G$80,2,FALSE)</f>
        <v>#N/A</v>
      </c>
      <c r="AI25" s="16" t="e">
        <f>VLOOKUP($C25,'SGA13'!$D$1:$G$80,2,FALSE)</f>
        <v>#N/A</v>
      </c>
      <c r="AJ25" s="16" t="e">
        <f>VLOOKUP($C25,'SGA14'!$D$1:$G$80,2,FALSE)</f>
        <v>#N/A</v>
      </c>
      <c r="AK25" s="16" t="e">
        <f>VLOOKUP($C25,'SGA15'!$D$1:$G$80,2,FALSE)</f>
        <v>#N/A</v>
      </c>
      <c r="AL25" s="16" t="e">
        <f>VLOOKUP($C25,'SGA16'!$D$1:$G$80,2,FALSE)</f>
        <v>#N/A</v>
      </c>
      <c r="AM25" s="16" t="e">
        <f>VLOOKUP($C25,'SGA17'!$D$1:$G$80,2,FALSE)</f>
        <v>#N/A</v>
      </c>
      <c r="AN25" s="13">
        <f t="shared" si="21"/>
        <v>2</v>
      </c>
      <c r="AO25" s="45" t="str">
        <f t="shared" si="22"/>
        <v/>
      </c>
      <c r="AP25" s="45" t="str">
        <f t="shared" si="23"/>
        <v/>
      </c>
    </row>
    <row r="26" spans="1:42">
      <c r="A26" s="35">
        <v>23</v>
      </c>
      <c r="B26">
        <f>Classement!B26</f>
        <v>20.7</v>
      </c>
      <c r="C26" t="str">
        <f>Classement!C26</f>
        <v>GNAEDINGER, Mario</v>
      </c>
      <c r="D26" s="14">
        <f t="shared" si="4"/>
        <v>300</v>
      </c>
      <c r="E26" s="14">
        <f t="shared" si="5"/>
        <v>300</v>
      </c>
      <c r="F26" s="14">
        <f t="shared" si="6"/>
        <v>0</v>
      </c>
      <c r="G26" s="14">
        <f t="shared" si="7"/>
        <v>0</v>
      </c>
      <c r="H26" s="14">
        <f t="shared" si="8"/>
        <v>0</v>
      </c>
      <c r="I26" s="14">
        <f t="shared" si="9"/>
        <v>0</v>
      </c>
      <c r="J26" s="14">
        <f t="shared" si="10"/>
        <v>0</v>
      </c>
      <c r="K26" s="14">
        <f t="shared" si="11"/>
        <v>0</v>
      </c>
      <c r="L26" s="14">
        <f t="shared" si="12"/>
        <v>0</v>
      </c>
      <c r="M26" s="14">
        <f t="shared" si="13"/>
        <v>0</v>
      </c>
      <c r="N26" s="14">
        <f t="shared" si="14"/>
        <v>0</v>
      </c>
      <c r="O26" s="14">
        <f t="shared" si="15"/>
        <v>0</v>
      </c>
      <c r="P26" s="14">
        <f t="shared" si="16"/>
        <v>0</v>
      </c>
      <c r="Q26" s="14">
        <f t="shared" si="17"/>
        <v>0</v>
      </c>
      <c r="R26" s="14">
        <f t="shared" si="25"/>
        <v>0</v>
      </c>
      <c r="S26" s="14">
        <f t="shared" si="18"/>
        <v>0</v>
      </c>
      <c r="T26" s="14">
        <f t="shared" si="19"/>
        <v>0</v>
      </c>
      <c r="U26" s="6">
        <f t="shared" si="20"/>
        <v>0</v>
      </c>
      <c r="V26" s="15">
        <f t="shared" si="24"/>
        <v>600</v>
      </c>
      <c r="W26" s="16">
        <f>VLOOKUP($C26,'SGA1'!$D$1:$G$80,2,FALSE)</f>
        <v>300</v>
      </c>
      <c r="X26" s="16">
        <f>VLOOKUP($C26,'SGA2'!$D$1:$G$80,2,FALSE)</f>
        <v>300</v>
      </c>
      <c r="Y26" s="16" t="e">
        <f>VLOOKUP($C26,'SGA3'!$D$1:$G$80,2,FALSE)</f>
        <v>#N/A</v>
      </c>
      <c r="Z26" s="16" t="e">
        <f>VLOOKUP($C26,'SGA4'!$D$1:$G$80,2,FALSE)</f>
        <v>#N/A</v>
      </c>
      <c r="AA26" s="16" t="e">
        <f>VLOOKUP($C26,'SGA5'!$D$1:$G$80,2,FALSE)</f>
        <v>#N/A</v>
      </c>
      <c r="AB26" s="16" t="e">
        <f>VLOOKUP($C26,'SGA6'!$D$1:$G$80,2,FALSE)</f>
        <v>#N/A</v>
      </c>
      <c r="AC26" s="16" t="e">
        <f>VLOOKUP($C26,'SGA7'!$D$1:$G$80,2,FALSE)</f>
        <v>#N/A</v>
      </c>
      <c r="AD26" s="16" t="e">
        <f>VLOOKUP($C26,'SGA8'!$D$1:$G$80,2,FALSE)</f>
        <v>#N/A</v>
      </c>
      <c r="AE26" s="16" t="e">
        <f>VLOOKUP($C26,'SGA9'!$D$1:$G$80,2,FALSE)</f>
        <v>#N/A</v>
      </c>
      <c r="AF26" s="16" t="e">
        <f>VLOOKUP($C26,'SGA10'!$D$1:$G$80,2,FALSE)</f>
        <v>#N/A</v>
      </c>
      <c r="AG26" s="16" t="e">
        <f>VLOOKUP($C26,'SGA11'!$D$1:$G$80,2,FALSE)</f>
        <v>#N/A</v>
      </c>
      <c r="AH26" s="16" t="e">
        <f>VLOOKUP($C26,'SGA12'!$D$1:$G$80,2,FALSE)</f>
        <v>#N/A</v>
      </c>
      <c r="AI26" s="16" t="e">
        <f>VLOOKUP($C26,'SGA13'!$D$1:$G$80,2,FALSE)</f>
        <v>#N/A</v>
      </c>
      <c r="AJ26" s="16" t="e">
        <f>VLOOKUP($C26,'SGA14'!$D$1:$G$80,2,FALSE)</f>
        <v>#N/A</v>
      </c>
      <c r="AK26" s="16" t="e">
        <f>VLOOKUP($C26,'SGA15'!$D$1:$G$80,2,FALSE)</f>
        <v>#N/A</v>
      </c>
      <c r="AL26" s="16" t="e">
        <f>VLOOKUP($C26,'SGA16'!$D$1:$G$80,2,FALSE)</f>
        <v>#N/A</v>
      </c>
      <c r="AM26" s="16" t="e">
        <f>VLOOKUP($C26,'SGA17'!$D$1:$G$80,2,FALSE)</f>
        <v>#N/A</v>
      </c>
      <c r="AN26" s="13">
        <f t="shared" si="21"/>
        <v>2</v>
      </c>
      <c r="AO26" s="45" t="str">
        <f t="shared" si="22"/>
        <v/>
      </c>
      <c r="AP26" s="45" t="str">
        <f t="shared" si="23"/>
        <v/>
      </c>
    </row>
    <row r="27" spans="1:42">
      <c r="A27" s="35">
        <v>24</v>
      </c>
      <c r="B27">
        <f>Classement!B27</f>
        <v>54</v>
      </c>
      <c r="C27" t="str">
        <f>Classement!C27</f>
        <v>GORTVA, Jean-Francois</v>
      </c>
      <c r="D27" s="14">
        <f>IF(ISNA(W27)=TRUE,0,W27)</f>
        <v>170</v>
      </c>
      <c r="E27" s="14">
        <f t="shared" si="5"/>
        <v>220</v>
      </c>
      <c r="F27" s="14">
        <f t="shared" si="6"/>
        <v>0</v>
      </c>
      <c r="G27" s="14">
        <f t="shared" si="7"/>
        <v>0</v>
      </c>
      <c r="H27" s="14">
        <f t="shared" si="8"/>
        <v>0</v>
      </c>
      <c r="I27" s="14">
        <f t="shared" si="9"/>
        <v>0</v>
      </c>
      <c r="J27" s="14">
        <f t="shared" si="10"/>
        <v>0</v>
      </c>
      <c r="K27" s="14">
        <f t="shared" si="11"/>
        <v>0</v>
      </c>
      <c r="L27" s="14">
        <f t="shared" si="12"/>
        <v>0</v>
      </c>
      <c r="M27" s="14">
        <f t="shared" si="13"/>
        <v>0</v>
      </c>
      <c r="N27" s="14">
        <f t="shared" si="14"/>
        <v>0</v>
      </c>
      <c r="O27" s="14">
        <f t="shared" si="15"/>
        <v>0</v>
      </c>
      <c r="P27" s="14">
        <f t="shared" si="16"/>
        <v>0</v>
      </c>
      <c r="Q27" s="14">
        <f t="shared" si="17"/>
        <v>0</v>
      </c>
      <c r="R27" s="14">
        <f t="shared" si="25"/>
        <v>0</v>
      </c>
      <c r="S27" s="14">
        <f t="shared" si="18"/>
        <v>0</v>
      </c>
      <c r="T27" s="14">
        <f t="shared" si="19"/>
        <v>0</v>
      </c>
      <c r="U27" s="6">
        <f t="shared" si="20"/>
        <v>0</v>
      </c>
      <c r="V27" s="15">
        <f>SUM(D27:J27)</f>
        <v>390</v>
      </c>
      <c r="W27" s="16">
        <f>VLOOKUP($C27,'SGA1'!$D$1:$G$80,2,FALSE)</f>
        <v>170</v>
      </c>
      <c r="X27" s="16">
        <f>VLOOKUP($C27,'SGA2'!$D$1:$G$80,2,FALSE)</f>
        <v>220</v>
      </c>
      <c r="Y27" s="16" t="e">
        <f>VLOOKUP($C27,'SGA3'!$D$1:$G$80,2,FALSE)</f>
        <v>#N/A</v>
      </c>
      <c r="Z27" s="16" t="e">
        <f>VLOOKUP($C27,'SGA4'!$D$1:$G$80,2,FALSE)</f>
        <v>#N/A</v>
      </c>
      <c r="AA27" s="16" t="e">
        <f>VLOOKUP($C27,'SGA5'!$D$1:$G$80,2,FALSE)</f>
        <v>#N/A</v>
      </c>
      <c r="AB27" s="16" t="e">
        <f>VLOOKUP($C27,'SGA6'!$D$1:$G$80,2,FALSE)</f>
        <v>#N/A</v>
      </c>
      <c r="AC27" s="16" t="e">
        <f>VLOOKUP($C27,'SGA7'!$D$1:$G$80,2,FALSE)</f>
        <v>#N/A</v>
      </c>
      <c r="AD27" s="16" t="e">
        <f>VLOOKUP($C27,'SGA8'!$D$1:$G$80,2,FALSE)</f>
        <v>#N/A</v>
      </c>
      <c r="AE27" s="16" t="e">
        <f>VLOOKUP($C27,'SGA9'!$D$1:$G$80,2,FALSE)</f>
        <v>#N/A</v>
      </c>
      <c r="AF27" s="16" t="e">
        <f>VLOOKUP($C27,'SGA10'!$D$1:$G$80,2,FALSE)</f>
        <v>#N/A</v>
      </c>
      <c r="AG27" s="16" t="e">
        <f>VLOOKUP($C27,'SGA11'!$D$1:$G$80,2,FALSE)</f>
        <v>#N/A</v>
      </c>
      <c r="AH27" s="16" t="e">
        <f>VLOOKUP($C27,'SGA12'!$D$1:$G$80,2,FALSE)</f>
        <v>#N/A</v>
      </c>
      <c r="AI27" s="16" t="e">
        <f>VLOOKUP($C27,'SGA13'!$D$1:$G$80,2,FALSE)</f>
        <v>#N/A</v>
      </c>
      <c r="AJ27" s="16" t="e">
        <f>VLOOKUP($C27,'SGA14'!$D$1:$G$80,2,FALSE)</f>
        <v>#N/A</v>
      </c>
      <c r="AK27" s="16" t="e">
        <f>VLOOKUP($C27,'SGA15'!$D$1:$G$80,2,FALSE)</f>
        <v>#N/A</v>
      </c>
      <c r="AL27" s="16" t="e">
        <f>VLOOKUP($C27,'SGA16'!$D$1:$G$80,2,FALSE)</f>
        <v>#N/A</v>
      </c>
      <c r="AM27" s="16" t="e">
        <f>VLOOKUP($C27,'SGA17'!$D$1:$G$80,2,FALSE)</f>
        <v>#N/A</v>
      </c>
      <c r="AN27" s="13">
        <f t="shared" si="21"/>
        <v>2</v>
      </c>
      <c r="AO27" s="45" t="str">
        <f t="shared" si="22"/>
        <v/>
      </c>
      <c r="AP27" s="45" t="str">
        <f t="shared" si="23"/>
        <v/>
      </c>
    </row>
    <row r="28" spans="1:42">
      <c r="A28" s="35">
        <v>25</v>
      </c>
      <c r="B28">
        <f>Classement!B28</f>
        <v>43.9</v>
      </c>
      <c r="C28" t="str">
        <f>Classement!C28</f>
        <v>GOUJON, Dominique</v>
      </c>
      <c r="D28" s="14">
        <f t="shared" si="4"/>
        <v>0</v>
      </c>
      <c r="E28" s="14">
        <f t="shared" si="5"/>
        <v>0</v>
      </c>
      <c r="F28" s="14">
        <f t="shared" si="6"/>
        <v>0</v>
      </c>
      <c r="G28" s="14">
        <f t="shared" si="7"/>
        <v>0</v>
      </c>
      <c r="H28" s="14">
        <f t="shared" si="8"/>
        <v>0</v>
      </c>
      <c r="I28" s="14">
        <f t="shared" si="9"/>
        <v>0</v>
      </c>
      <c r="J28" s="14">
        <f t="shared" si="10"/>
        <v>0</v>
      </c>
      <c r="K28" s="14">
        <f t="shared" si="11"/>
        <v>0</v>
      </c>
      <c r="L28" s="14">
        <f t="shared" si="12"/>
        <v>0</v>
      </c>
      <c r="M28" s="14">
        <f t="shared" si="13"/>
        <v>0</v>
      </c>
      <c r="N28" s="14">
        <f t="shared" si="14"/>
        <v>0</v>
      </c>
      <c r="O28" s="14">
        <f t="shared" si="15"/>
        <v>0</v>
      </c>
      <c r="P28" s="14">
        <f t="shared" si="16"/>
        <v>0</v>
      </c>
      <c r="Q28" s="14">
        <f t="shared" si="17"/>
        <v>0</v>
      </c>
      <c r="R28" s="14">
        <f t="shared" si="25"/>
        <v>0</v>
      </c>
      <c r="S28" s="14">
        <f t="shared" si="18"/>
        <v>0</v>
      </c>
      <c r="T28" s="14">
        <f t="shared" si="19"/>
        <v>0</v>
      </c>
      <c r="U28" s="6">
        <f t="shared" si="20"/>
        <v>0</v>
      </c>
      <c r="V28" s="15">
        <f t="shared" si="24"/>
        <v>0</v>
      </c>
      <c r="W28" s="16" t="e">
        <f>VLOOKUP($C28,'SGA1'!$D$1:$G$80,2,FALSE)</f>
        <v>#N/A</v>
      </c>
      <c r="X28" s="16" t="e">
        <f>VLOOKUP($C28,'SGA2'!$D$1:$G$80,2,FALSE)</f>
        <v>#N/A</v>
      </c>
      <c r="Y28" s="16" t="e">
        <f>VLOOKUP($C28,'SGA3'!$D$1:$G$80,2,FALSE)</f>
        <v>#N/A</v>
      </c>
      <c r="Z28" s="16" t="e">
        <f>VLOOKUP($C28,'SGA4'!$D$1:$G$80,2,FALSE)</f>
        <v>#N/A</v>
      </c>
      <c r="AA28" s="16" t="e">
        <f>VLOOKUP($C28,'SGA5'!$D$1:$G$80,2,FALSE)</f>
        <v>#N/A</v>
      </c>
      <c r="AB28" s="16" t="e">
        <f>VLOOKUP($C28,'SGA6'!$D$1:$G$80,2,FALSE)</f>
        <v>#N/A</v>
      </c>
      <c r="AC28" s="16" t="e">
        <f>VLOOKUP($C28,'SGA7'!$D$1:$G$80,2,FALSE)</f>
        <v>#N/A</v>
      </c>
      <c r="AD28" s="16" t="e">
        <f>VLOOKUP($C28,'SGA8'!$D$1:$G$80,2,FALSE)</f>
        <v>#N/A</v>
      </c>
      <c r="AE28" s="16" t="e">
        <f>VLOOKUP($C28,'SGA9'!$D$1:$G$80,2,FALSE)</f>
        <v>#N/A</v>
      </c>
      <c r="AF28" s="16" t="e">
        <f>VLOOKUP($C28,'SGA10'!$D$1:$G$80,2,FALSE)</f>
        <v>#N/A</v>
      </c>
      <c r="AG28" s="16" t="e">
        <f>VLOOKUP($C28,'SGA11'!$D$1:$G$80,2,FALSE)</f>
        <v>#N/A</v>
      </c>
      <c r="AH28" s="16" t="e">
        <f>VLOOKUP($C28,'SGA12'!$D$1:$G$80,2,FALSE)</f>
        <v>#N/A</v>
      </c>
      <c r="AI28" s="16" t="e">
        <f>VLOOKUP($C28,'SGA13'!$D$1:$G$80,2,FALSE)</f>
        <v>#N/A</v>
      </c>
      <c r="AJ28" s="16" t="e">
        <f>VLOOKUP($C28,'SGA14'!$D$1:$G$80,2,FALSE)</f>
        <v>#N/A</v>
      </c>
      <c r="AK28" s="16" t="e">
        <f>VLOOKUP($C28,'SGA15'!$D$1:$G$80,2,FALSE)</f>
        <v>#N/A</v>
      </c>
      <c r="AL28" s="16" t="e">
        <f>VLOOKUP($C28,'SGA16'!$D$1:$G$80,2,FALSE)</f>
        <v>#N/A</v>
      </c>
      <c r="AM28" s="16" t="e">
        <f>VLOOKUP($C28,'SGA17'!$D$1:$G$80,2,FALSE)</f>
        <v>#N/A</v>
      </c>
      <c r="AN28" s="13">
        <f t="shared" si="21"/>
        <v>0</v>
      </c>
      <c r="AO28" s="45" t="str">
        <f t="shared" si="22"/>
        <v/>
      </c>
      <c r="AP28" s="45" t="str">
        <f t="shared" si="23"/>
        <v/>
      </c>
    </row>
    <row r="29" spans="1:42">
      <c r="A29" s="35">
        <v>26</v>
      </c>
      <c r="B29">
        <f>Classement!B29</f>
        <v>12.5</v>
      </c>
      <c r="C29" t="str">
        <f>Classement!C29</f>
        <v>GOUSSARD, Guy</v>
      </c>
      <c r="D29" s="14">
        <f t="shared" si="4"/>
        <v>180</v>
      </c>
      <c r="E29" s="14">
        <f t="shared" si="5"/>
        <v>220</v>
      </c>
      <c r="F29" s="14">
        <f t="shared" si="6"/>
        <v>0</v>
      </c>
      <c r="G29" s="14">
        <f t="shared" si="7"/>
        <v>0</v>
      </c>
      <c r="H29" s="14">
        <f t="shared" si="8"/>
        <v>0</v>
      </c>
      <c r="I29" s="14">
        <f t="shared" si="9"/>
        <v>0</v>
      </c>
      <c r="J29" s="14">
        <f t="shared" si="10"/>
        <v>0</v>
      </c>
      <c r="K29" s="14">
        <f t="shared" si="11"/>
        <v>0</v>
      </c>
      <c r="L29" s="14">
        <f t="shared" si="12"/>
        <v>0</v>
      </c>
      <c r="M29" s="14">
        <f t="shared" si="13"/>
        <v>0</v>
      </c>
      <c r="N29" s="14">
        <f t="shared" si="14"/>
        <v>0</v>
      </c>
      <c r="O29" s="14">
        <f t="shared" si="15"/>
        <v>0</v>
      </c>
      <c r="P29" s="14">
        <f t="shared" si="16"/>
        <v>0</v>
      </c>
      <c r="Q29" s="14">
        <f t="shared" si="17"/>
        <v>0</v>
      </c>
      <c r="R29" s="14">
        <f t="shared" si="25"/>
        <v>0</v>
      </c>
      <c r="S29" s="14">
        <f t="shared" si="18"/>
        <v>0</v>
      </c>
      <c r="T29" s="14">
        <f t="shared" si="19"/>
        <v>0</v>
      </c>
      <c r="U29" s="6">
        <f t="shared" si="20"/>
        <v>0</v>
      </c>
      <c r="V29" s="15">
        <f t="shared" si="24"/>
        <v>400</v>
      </c>
      <c r="W29" s="16">
        <f>VLOOKUP($C29,'SGA1'!$D$1:$G$80,2,FALSE)</f>
        <v>180</v>
      </c>
      <c r="X29" s="16">
        <f>VLOOKUP($C29,'SGA2'!$D$1:$G$80,2,FALSE)</f>
        <v>220</v>
      </c>
      <c r="Y29" s="16" t="e">
        <f>VLOOKUP($C29,'SGA3'!$D$1:$G$80,2,FALSE)</f>
        <v>#N/A</v>
      </c>
      <c r="Z29" s="16" t="e">
        <f>VLOOKUP($C29,'SGA4'!$D$1:$G$80,2,FALSE)</f>
        <v>#N/A</v>
      </c>
      <c r="AA29" s="16" t="e">
        <f>VLOOKUP($C29,'SGA5'!$D$1:$G$80,2,FALSE)</f>
        <v>#N/A</v>
      </c>
      <c r="AB29" s="16" t="e">
        <f>VLOOKUP($C29,'SGA6'!$D$1:$G$80,2,FALSE)</f>
        <v>#N/A</v>
      </c>
      <c r="AC29" s="16" t="e">
        <f>VLOOKUP($C29,'SGA7'!$D$1:$G$80,2,FALSE)</f>
        <v>#N/A</v>
      </c>
      <c r="AD29" s="16" t="e">
        <f>VLOOKUP($C29,'SGA8'!$D$1:$G$80,2,FALSE)</f>
        <v>#N/A</v>
      </c>
      <c r="AE29" s="16" t="e">
        <f>VLOOKUP($C29,'SGA9'!$D$1:$G$80,2,FALSE)</f>
        <v>#N/A</v>
      </c>
      <c r="AF29" s="16" t="e">
        <f>VLOOKUP($C29,'SGA10'!$D$1:$G$80,2,FALSE)</f>
        <v>#N/A</v>
      </c>
      <c r="AG29" s="16" t="e">
        <f>VLOOKUP($C29,'SGA11'!$D$1:$G$80,2,FALSE)</f>
        <v>#N/A</v>
      </c>
      <c r="AH29" s="16" t="e">
        <f>VLOOKUP($C29,'SGA12'!$D$1:$G$80,2,FALSE)</f>
        <v>#N/A</v>
      </c>
      <c r="AI29" s="16" t="e">
        <f>VLOOKUP($C29,'SGA13'!$D$1:$G$80,2,FALSE)</f>
        <v>#N/A</v>
      </c>
      <c r="AJ29" s="16" t="e">
        <f>VLOOKUP($C29,'SGA14'!$D$1:$G$80,2,FALSE)</f>
        <v>#N/A</v>
      </c>
      <c r="AK29" s="16" t="e">
        <f>VLOOKUP($C29,'SGA15'!$D$1:$G$80,2,FALSE)</f>
        <v>#N/A</v>
      </c>
      <c r="AL29" s="16" t="e">
        <f>VLOOKUP($C29,'SGA16'!$D$1:$G$80,2,FALSE)</f>
        <v>#N/A</v>
      </c>
      <c r="AM29" s="16" t="e">
        <f>VLOOKUP($C29,'SGA17'!$D$1:$G$80,2,FALSE)</f>
        <v>#N/A</v>
      </c>
      <c r="AN29" s="13">
        <f t="shared" si="21"/>
        <v>2</v>
      </c>
      <c r="AO29" s="45" t="str">
        <f t="shared" si="22"/>
        <v/>
      </c>
      <c r="AP29" s="45" t="str">
        <f t="shared" si="23"/>
        <v/>
      </c>
    </row>
    <row r="30" spans="1:42">
      <c r="A30" s="35">
        <v>27</v>
      </c>
      <c r="B30">
        <f>Classement!B30</f>
        <v>38.4</v>
      </c>
      <c r="C30" t="str">
        <f>Classement!C30</f>
        <v>GOUSSARD, Maryse</v>
      </c>
      <c r="D30" s="14">
        <f t="shared" si="4"/>
        <v>240</v>
      </c>
      <c r="E30" s="14">
        <f t="shared" si="5"/>
        <v>190</v>
      </c>
      <c r="F30" s="14">
        <f t="shared" si="6"/>
        <v>0</v>
      </c>
      <c r="G30" s="14">
        <f t="shared" si="7"/>
        <v>0</v>
      </c>
      <c r="H30" s="14">
        <f t="shared" si="8"/>
        <v>0</v>
      </c>
      <c r="I30" s="14">
        <f t="shared" si="9"/>
        <v>0</v>
      </c>
      <c r="J30" s="14">
        <f t="shared" si="10"/>
        <v>0</v>
      </c>
      <c r="K30" s="14">
        <f t="shared" si="11"/>
        <v>0</v>
      </c>
      <c r="L30" s="14">
        <f t="shared" si="12"/>
        <v>0</v>
      </c>
      <c r="M30" s="14">
        <f t="shared" si="13"/>
        <v>0</v>
      </c>
      <c r="N30" s="14">
        <f t="shared" si="14"/>
        <v>0</v>
      </c>
      <c r="O30" s="14">
        <f t="shared" si="15"/>
        <v>0</v>
      </c>
      <c r="P30" s="14">
        <f t="shared" si="16"/>
        <v>0</v>
      </c>
      <c r="Q30" s="14">
        <f t="shared" si="17"/>
        <v>0</v>
      </c>
      <c r="R30" s="14">
        <f t="shared" si="25"/>
        <v>0</v>
      </c>
      <c r="S30" s="14">
        <f t="shared" si="18"/>
        <v>0</v>
      </c>
      <c r="T30" s="14">
        <f t="shared" si="19"/>
        <v>0</v>
      </c>
      <c r="U30" s="6">
        <f t="shared" si="20"/>
        <v>0</v>
      </c>
      <c r="V30" s="15">
        <f t="shared" si="24"/>
        <v>430</v>
      </c>
      <c r="W30" s="16">
        <f>VLOOKUP($C30,'SGA1'!$D$1:$G$80,2,FALSE)</f>
        <v>240</v>
      </c>
      <c r="X30" s="16">
        <f>VLOOKUP($C30,'SGA2'!$D$1:$G$80,2,FALSE)</f>
        <v>190</v>
      </c>
      <c r="Y30" s="16" t="e">
        <f>VLOOKUP($C30,'SGA3'!$D$1:$G$80,2,FALSE)</f>
        <v>#N/A</v>
      </c>
      <c r="Z30" s="16" t="e">
        <f>VLOOKUP($C30,'SGA4'!$D$1:$G$80,2,FALSE)</f>
        <v>#N/A</v>
      </c>
      <c r="AA30" s="16" t="e">
        <f>VLOOKUP($C30,'SGA5'!$D$1:$G$80,2,FALSE)</f>
        <v>#N/A</v>
      </c>
      <c r="AB30" s="16" t="e">
        <f>VLOOKUP($C30,'SGA6'!$D$1:$G$80,2,FALSE)</f>
        <v>#N/A</v>
      </c>
      <c r="AC30" s="16" t="e">
        <f>VLOOKUP($C30,'SGA7'!$D$1:$G$80,2,FALSE)</f>
        <v>#N/A</v>
      </c>
      <c r="AD30" s="16" t="e">
        <f>VLOOKUP($C30,'SGA8'!$D$1:$G$80,2,FALSE)</f>
        <v>#N/A</v>
      </c>
      <c r="AE30" s="16" t="e">
        <f>VLOOKUP($C30,'SGA9'!$D$1:$G$80,2,FALSE)</f>
        <v>#N/A</v>
      </c>
      <c r="AF30" s="16" t="e">
        <f>VLOOKUP($C30,'SGA10'!$D$1:$G$80,2,FALSE)</f>
        <v>#N/A</v>
      </c>
      <c r="AG30" s="16" t="e">
        <f>VLOOKUP($C30,'SGA11'!$D$1:$G$80,2,FALSE)</f>
        <v>#N/A</v>
      </c>
      <c r="AH30" s="16" t="e">
        <f>VLOOKUP($C30,'SGA12'!$D$1:$G$80,2,FALSE)</f>
        <v>#N/A</v>
      </c>
      <c r="AI30" s="16" t="e">
        <f>VLOOKUP($C30,'SGA13'!$D$1:$G$80,2,FALSE)</f>
        <v>#N/A</v>
      </c>
      <c r="AJ30" s="16" t="e">
        <f>VLOOKUP($C30,'SGA14'!$D$1:$G$80,2,FALSE)</f>
        <v>#N/A</v>
      </c>
      <c r="AK30" s="16" t="e">
        <f>VLOOKUP($C30,'SGA15'!$D$1:$G$80,2,FALSE)</f>
        <v>#N/A</v>
      </c>
      <c r="AL30" s="16" t="e">
        <f>VLOOKUP($C30,'SGA16'!$D$1:$G$80,2,FALSE)</f>
        <v>#N/A</v>
      </c>
      <c r="AM30" s="16" t="e">
        <f>VLOOKUP($C30,'SGA17'!$D$1:$G$80,2,FALSE)</f>
        <v>#N/A</v>
      </c>
      <c r="AN30" s="13">
        <f t="shared" si="21"/>
        <v>2</v>
      </c>
      <c r="AO30" s="45" t="str">
        <f t="shared" si="22"/>
        <v/>
      </c>
      <c r="AP30" s="45" t="str">
        <f t="shared" si="23"/>
        <v/>
      </c>
    </row>
    <row r="31" spans="1:42">
      <c r="A31" s="35">
        <v>28</v>
      </c>
      <c r="B31">
        <f>Classement!B31</f>
        <v>17.399999999999999</v>
      </c>
      <c r="C31" t="str">
        <f>Classement!C31</f>
        <v>JAILLETTE, Jean Jacques</v>
      </c>
      <c r="D31" s="14">
        <f t="shared" si="4"/>
        <v>240</v>
      </c>
      <c r="E31" s="14">
        <f t="shared" si="5"/>
        <v>240</v>
      </c>
      <c r="F31" s="14">
        <f t="shared" si="6"/>
        <v>0</v>
      </c>
      <c r="G31" s="14">
        <f t="shared" si="7"/>
        <v>0</v>
      </c>
      <c r="H31" s="14">
        <f t="shared" si="8"/>
        <v>0</v>
      </c>
      <c r="I31" s="14">
        <f t="shared" si="9"/>
        <v>0</v>
      </c>
      <c r="J31" s="14">
        <f t="shared" si="10"/>
        <v>0</v>
      </c>
      <c r="K31" s="14">
        <f t="shared" si="11"/>
        <v>0</v>
      </c>
      <c r="L31" s="14">
        <f t="shared" si="12"/>
        <v>0</v>
      </c>
      <c r="M31" s="14">
        <f t="shared" si="13"/>
        <v>0</v>
      </c>
      <c r="N31" s="14">
        <f t="shared" si="14"/>
        <v>0</v>
      </c>
      <c r="O31" s="14">
        <f t="shared" si="15"/>
        <v>0</v>
      </c>
      <c r="P31" s="14">
        <f t="shared" si="16"/>
        <v>0</v>
      </c>
      <c r="Q31" s="14">
        <f t="shared" si="17"/>
        <v>0</v>
      </c>
      <c r="R31" s="14">
        <f t="shared" si="25"/>
        <v>0</v>
      </c>
      <c r="S31" s="14">
        <f t="shared" si="18"/>
        <v>0</v>
      </c>
      <c r="T31" s="14">
        <f t="shared" si="19"/>
        <v>0</v>
      </c>
      <c r="U31" s="6">
        <f t="shared" si="20"/>
        <v>0</v>
      </c>
      <c r="V31" s="15">
        <f t="shared" si="24"/>
        <v>480</v>
      </c>
      <c r="W31" s="16">
        <f>VLOOKUP($C31,'SGA1'!$D$1:$G$80,2,FALSE)</f>
        <v>240</v>
      </c>
      <c r="X31" s="16">
        <f>VLOOKUP($C31,'SGA2'!$D$1:$G$80,2,FALSE)</f>
        <v>240</v>
      </c>
      <c r="Y31" s="16" t="e">
        <f>VLOOKUP($C31,'SGA3'!$D$1:$G$80,2,FALSE)</f>
        <v>#N/A</v>
      </c>
      <c r="Z31" s="16" t="e">
        <f>VLOOKUP($C31,'SGA4'!$D$1:$G$80,2,FALSE)</f>
        <v>#N/A</v>
      </c>
      <c r="AA31" s="16" t="e">
        <f>VLOOKUP($C31,'SGA5'!$D$1:$G$80,2,FALSE)</f>
        <v>#N/A</v>
      </c>
      <c r="AB31" s="16" t="e">
        <f>VLOOKUP($C31,'SGA6'!$D$1:$G$80,2,FALSE)</f>
        <v>#N/A</v>
      </c>
      <c r="AC31" s="16" t="e">
        <f>VLOOKUP($C31,'SGA7'!$D$1:$G$80,2,FALSE)</f>
        <v>#N/A</v>
      </c>
      <c r="AD31" s="16" t="e">
        <f>VLOOKUP($C31,'SGA8'!$D$1:$G$80,2,FALSE)</f>
        <v>#N/A</v>
      </c>
      <c r="AE31" s="16" t="e">
        <f>VLOOKUP($C31,'SGA9'!$D$1:$G$80,2,FALSE)</f>
        <v>#N/A</v>
      </c>
      <c r="AF31" s="16" t="e">
        <f>VLOOKUP($C31,'SGA10'!$D$1:$G$80,2,FALSE)</f>
        <v>#N/A</v>
      </c>
      <c r="AG31" s="16" t="e">
        <f>VLOOKUP($C31,'SGA11'!$D$1:$G$80,2,FALSE)</f>
        <v>#N/A</v>
      </c>
      <c r="AH31" s="16" t="e">
        <f>VLOOKUP($C31,'SGA12'!$D$1:$G$80,2,FALSE)</f>
        <v>#N/A</v>
      </c>
      <c r="AI31" s="16" t="e">
        <f>VLOOKUP($C31,'SGA13'!$D$1:$G$80,2,FALSE)</f>
        <v>#N/A</v>
      </c>
      <c r="AJ31" s="16" t="e">
        <f>VLOOKUP($C31,'SGA14'!$D$1:$G$80,2,FALSE)</f>
        <v>#N/A</v>
      </c>
      <c r="AK31" s="16" t="e">
        <f>VLOOKUP($C31,'SGA15'!$D$1:$G$80,2,FALSE)</f>
        <v>#N/A</v>
      </c>
      <c r="AL31" s="16" t="e">
        <f>VLOOKUP($C31,'SGA16'!$D$1:$G$80,2,FALSE)</f>
        <v>#N/A</v>
      </c>
      <c r="AM31" s="16" t="e">
        <f>VLOOKUP($C31,'SGA17'!$D$1:$G$80,2,FALSE)</f>
        <v>#N/A</v>
      </c>
      <c r="AN31" s="13">
        <f t="shared" si="21"/>
        <v>2</v>
      </c>
      <c r="AO31" s="45" t="str">
        <f t="shared" si="22"/>
        <v/>
      </c>
      <c r="AP31" s="45" t="str">
        <f t="shared" si="23"/>
        <v/>
      </c>
    </row>
    <row r="32" spans="1:42">
      <c r="A32" s="35">
        <v>29</v>
      </c>
      <c r="B32">
        <f>Classement!B32</f>
        <v>13.9</v>
      </c>
      <c r="C32" t="str">
        <f>Classement!C32</f>
        <v>JANOT, Eric</v>
      </c>
      <c r="D32" s="14">
        <f t="shared" si="4"/>
        <v>0</v>
      </c>
      <c r="E32" s="14">
        <f t="shared" si="5"/>
        <v>0</v>
      </c>
      <c r="F32" s="14">
        <f t="shared" si="6"/>
        <v>0</v>
      </c>
      <c r="G32" s="14">
        <f t="shared" si="7"/>
        <v>0</v>
      </c>
      <c r="H32" s="14">
        <f t="shared" si="8"/>
        <v>0</v>
      </c>
      <c r="I32" s="14">
        <f t="shared" si="9"/>
        <v>0</v>
      </c>
      <c r="J32" s="14">
        <f t="shared" si="10"/>
        <v>0</v>
      </c>
      <c r="K32" s="14">
        <f t="shared" si="11"/>
        <v>0</v>
      </c>
      <c r="L32" s="14">
        <f t="shared" si="12"/>
        <v>0</v>
      </c>
      <c r="M32" s="14">
        <f t="shared" si="13"/>
        <v>0</v>
      </c>
      <c r="N32" s="14">
        <f t="shared" si="14"/>
        <v>0</v>
      </c>
      <c r="O32" s="14">
        <f t="shared" si="15"/>
        <v>0</v>
      </c>
      <c r="P32" s="14">
        <f t="shared" si="16"/>
        <v>0</v>
      </c>
      <c r="Q32" s="14">
        <f t="shared" si="17"/>
        <v>0</v>
      </c>
      <c r="R32" s="14">
        <f t="shared" si="25"/>
        <v>0</v>
      </c>
      <c r="S32" s="14">
        <f t="shared" si="18"/>
        <v>0</v>
      </c>
      <c r="T32" s="14">
        <f t="shared" si="19"/>
        <v>0</v>
      </c>
      <c r="U32" s="6">
        <f t="shared" si="20"/>
        <v>0</v>
      </c>
      <c r="V32" s="15">
        <f t="shared" si="24"/>
        <v>0</v>
      </c>
      <c r="W32" s="16" t="e">
        <f>VLOOKUP($C32,'SGA1'!$D$1:$G$80,2,FALSE)</f>
        <v>#N/A</v>
      </c>
      <c r="X32" s="16" t="e">
        <f>VLOOKUP($C32,'SGA2'!$D$1:$G$80,2,FALSE)</f>
        <v>#N/A</v>
      </c>
      <c r="Y32" s="16" t="e">
        <f>VLOOKUP($C32,'SGA3'!$D$1:$G$80,2,FALSE)</f>
        <v>#N/A</v>
      </c>
      <c r="Z32" s="16" t="e">
        <f>VLOOKUP($C32,'SGA4'!$D$1:$G$80,2,FALSE)</f>
        <v>#N/A</v>
      </c>
      <c r="AA32" s="16" t="e">
        <f>VLOOKUP($C32,'SGA5'!$D$1:$G$80,2,FALSE)</f>
        <v>#N/A</v>
      </c>
      <c r="AB32" s="16" t="e">
        <f>VLOOKUP($C32,'SGA6'!$D$1:$G$80,2,FALSE)</f>
        <v>#N/A</v>
      </c>
      <c r="AC32" s="16" t="e">
        <f>VLOOKUP($C32,'SGA7'!$D$1:$G$80,2,FALSE)</f>
        <v>#N/A</v>
      </c>
      <c r="AD32" s="16" t="e">
        <f>VLOOKUP($C32,'SGA8'!$D$1:$G$80,2,FALSE)</f>
        <v>#N/A</v>
      </c>
      <c r="AE32" s="16" t="e">
        <f>VLOOKUP($C32,'SGA9'!$D$1:$G$80,2,FALSE)</f>
        <v>#N/A</v>
      </c>
      <c r="AF32" s="16" t="e">
        <f>VLOOKUP($C32,'SGA10'!$D$1:$G$80,2,FALSE)</f>
        <v>#N/A</v>
      </c>
      <c r="AG32" s="16" t="e">
        <f>VLOOKUP($C32,'SGA11'!$D$1:$G$80,2,FALSE)</f>
        <v>#N/A</v>
      </c>
      <c r="AH32" s="16" t="e">
        <f>VLOOKUP($C32,'SGA12'!$D$1:$G$80,2,FALSE)</f>
        <v>#N/A</v>
      </c>
      <c r="AI32" s="16" t="e">
        <f>VLOOKUP($C32,'SGA13'!$D$1:$G$80,2,FALSE)</f>
        <v>#N/A</v>
      </c>
      <c r="AJ32" s="16" t="e">
        <f>VLOOKUP($C32,'SGA14'!$D$1:$G$80,2,FALSE)</f>
        <v>#N/A</v>
      </c>
      <c r="AK32" s="16" t="e">
        <f>VLOOKUP($C32,'SGA15'!$D$1:$G$80,2,FALSE)</f>
        <v>#N/A</v>
      </c>
      <c r="AL32" s="16" t="e">
        <f>VLOOKUP($C32,'SGA16'!$D$1:$G$80,2,FALSE)</f>
        <v>#N/A</v>
      </c>
      <c r="AM32" s="16" t="e">
        <f>VLOOKUP($C32,'SGA17'!$D$1:$G$80,2,FALSE)</f>
        <v>#N/A</v>
      </c>
      <c r="AN32" s="13">
        <f t="shared" si="21"/>
        <v>0</v>
      </c>
      <c r="AO32" s="45" t="str">
        <f t="shared" si="22"/>
        <v/>
      </c>
      <c r="AP32" s="45" t="str">
        <f t="shared" si="23"/>
        <v/>
      </c>
    </row>
    <row r="33" spans="1:42">
      <c r="A33" s="35">
        <v>30</v>
      </c>
      <c r="B33">
        <f>Classement!B33</f>
        <v>19.8</v>
      </c>
      <c r="C33" t="str">
        <f>Classement!C33</f>
        <v>JOUAS, Didier</v>
      </c>
      <c r="D33" s="14">
        <f t="shared" si="4"/>
        <v>0</v>
      </c>
      <c r="E33" s="14">
        <f t="shared" si="5"/>
        <v>0</v>
      </c>
      <c r="F33" s="14">
        <f t="shared" si="6"/>
        <v>0</v>
      </c>
      <c r="G33" s="14">
        <f t="shared" si="7"/>
        <v>0</v>
      </c>
      <c r="H33" s="14">
        <f t="shared" si="8"/>
        <v>0</v>
      </c>
      <c r="I33" s="14">
        <f t="shared" si="9"/>
        <v>0</v>
      </c>
      <c r="J33" s="14">
        <f t="shared" si="10"/>
        <v>0</v>
      </c>
      <c r="K33" s="14">
        <f t="shared" si="11"/>
        <v>0</v>
      </c>
      <c r="L33" s="14">
        <f t="shared" si="12"/>
        <v>0</v>
      </c>
      <c r="M33" s="14">
        <f t="shared" si="13"/>
        <v>0</v>
      </c>
      <c r="N33" s="14">
        <f t="shared" si="14"/>
        <v>0</v>
      </c>
      <c r="O33" s="14">
        <f t="shared" si="15"/>
        <v>0</v>
      </c>
      <c r="P33" s="14">
        <f t="shared" si="16"/>
        <v>0</v>
      </c>
      <c r="Q33" s="14">
        <f t="shared" si="17"/>
        <v>0</v>
      </c>
      <c r="R33" s="14">
        <f t="shared" si="25"/>
        <v>0</v>
      </c>
      <c r="S33" s="14">
        <f t="shared" si="18"/>
        <v>0</v>
      </c>
      <c r="T33" s="14">
        <f t="shared" si="19"/>
        <v>0</v>
      </c>
      <c r="U33" s="6">
        <f t="shared" si="20"/>
        <v>0</v>
      </c>
      <c r="V33" s="15">
        <f t="shared" si="24"/>
        <v>0</v>
      </c>
      <c r="W33" s="16" t="e">
        <f>VLOOKUP($C33,'SGA1'!$D$1:$G$80,2,FALSE)</f>
        <v>#N/A</v>
      </c>
      <c r="X33" s="16" t="e">
        <f>VLOOKUP($C33,'SGA2'!$D$1:$G$80,2,FALSE)</f>
        <v>#N/A</v>
      </c>
      <c r="Y33" s="16" t="e">
        <f>VLOOKUP($C33,'SGA3'!$D$1:$G$80,2,FALSE)</f>
        <v>#N/A</v>
      </c>
      <c r="Z33" s="16" t="e">
        <f>VLOOKUP($C33,'SGA4'!$D$1:$G$80,2,FALSE)</f>
        <v>#N/A</v>
      </c>
      <c r="AA33" s="16" t="e">
        <f>VLOOKUP($C33,'SGA5'!$D$1:$G$80,2,FALSE)</f>
        <v>#N/A</v>
      </c>
      <c r="AB33" s="16" t="e">
        <f>VLOOKUP($C33,'SGA6'!$D$1:$G$80,2,FALSE)</f>
        <v>#N/A</v>
      </c>
      <c r="AC33" s="16" t="e">
        <f>VLOOKUP($C33,'SGA7'!$D$1:$G$80,2,FALSE)</f>
        <v>#N/A</v>
      </c>
      <c r="AD33" s="16" t="e">
        <f>VLOOKUP($C33,'SGA8'!$D$1:$G$80,2,FALSE)</f>
        <v>#N/A</v>
      </c>
      <c r="AE33" s="16" t="e">
        <f>VLOOKUP($C33,'SGA9'!$D$1:$G$80,2,FALSE)</f>
        <v>#N/A</v>
      </c>
      <c r="AF33" s="16" t="e">
        <f>VLOOKUP($C33,'SGA10'!$D$1:$G$80,2,FALSE)</f>
        <v>#N/A</v>
      </c>
      <c r="AG33" s="16" t="e">
        <f>VLOOKUP($C33,'SGA11'!$D$1:$G$80,2,FALSE)</f>
        <v>#N/A</v>
      </c>
      <c r="AH33" s="16" t="e">
        <f>VLOOKUP($C33,'SGA12'!$D$1:$G$80,2,FALSE)</f>
        <v>#N/A</v>
      </c>
      <c r="AI33" s="16" t="e">
        <f>VLOOKUP($C33,'SGA13'!$D$1:$G$80,2,FALSE)</f>
        <v>#N/A</v>
      </c>
      <c r="AJ33" s="16" t="e">
        <f>VLOOKUP($C33,'SGA14'!$D$1:$G$80,2,FALSE)</f>
        <v>#N/A</v>
      </c>
      <c r="AK33" s="16" t="e">
        <f>VLOOKUP($C33,'SGA15'!$D$1:$G$80,2,FALSE)</f>
        <v>#N/A</v>
      </c>
      <c r="AL33" s="16" t="e">
        <f>VLOOKUP($C33,'SGA16'!$D$1:$G$80,2,FALSE)</f>
        <v>#N/A</v>
      </c>
      <c r="AM33" s="16" t="e">
        <f>VLOOKUP($C33,'SGA17'!$D$1:$G$80,2,FALSE)</f>
        <v>#N/A</v>
      </c>
      <c r="AN33" s="13">
        <f t="shared" si="21"/>
        <v>0</v>
      </c>
      <c r="AO33" s="45" t="str">
        <f t="shared" si="22"/>
        <v/>
      </c>
      <c r="AP33" s="45" t="str">
        <f t="shared" si="23"/>
        <v/>
      </c>
    </row>
    <row r="34" spans="1:42">
      <c r="A34" s="35">
        <v>31</v>
      </c>
      <c r="B34">
        <f>Classement!B34</f>
        <v>18.8</v>
      </c>
      <c r="C34" t="str">
        <f>Classement!C34</f>
        <v>LACOMBE, Thierry</v>
      </c>
      <c r="D34" s="14">
        <f t="shared" si="4"/>
        <v>0</v>
      </c>
      <c r="E34" s="14">
        <f t="shared" si="5"/>
        <v>0</v>
      </c>
      <c r="F34" s="14">
        <f t="shared" si="6"/>
        <v>0</v>
      </c>
      <c r="G34" s="14">
        <f t="shared" si="7"/>
        <v>0</v>
      </c>
      <c r="H34" s="14">
        <f t="shared" si="8"/>
        <v>0</v>
      </c>
      <c r="I34" s="14">
        <f t="shared" si="9"/>
        <v>0</v>
      </c>
      <c r="J34" s="14">
        <f t="shared" si="10"/>
        <v>0</v>
      </c>
      <c r="K34" s="14">
        <f t="shared" si="11"/>
        <v>0</v>
      </c>
      <c r="L34" s="14">
        <f t="shared" si="12"/>
        <v>0</v>
      </c>
      <c r="M34" s="14">
        <f t="shared" si="13"/>
        <v>0</v>
      </c>
      <c r="N34" s="14">
        <f t="shared" si="14"/>
        <v>0</v>
      </c>
      <c r="O34" s="14">
        <f t="shared" si="15"/>
        <v>0</v>
      </c>
      <c r="P34" s="14">
        <f t="shared" si="16"/>
        <v>0</v>
      </c>
      <c r="Q34" s="14">
        <f t="shared" si="17"/>
        <v>0</v>
      </c>
      <c r="R34" s="14">
        <f t="shared" si="25"/>
        <v>0</v>
      </c>
      <c r="S34" s="14">
        <f t="shared" si="18"/>
        <v>0</v>
      </c>
      <c r="T34" s="14">
        <f t="shared" si="19"/>
        <v>0</v>
      </c>
      <c r="U34" s="6">
        <f t="shared" si="20"/>
        <v>0</v>
      </c>
      <c r="V34" s="15">
        <f t="shared" si="24"/>
        <v>0</v>
      </c>
      <c r="W34" s="16" t="e">
        <f>VLOOKUP($C34,'SGA1'!$D$1:$G$80,2,FALSE)</f>
        <v>#N/A</v>
      </c>
      <c r="X34" s="16" t="e">
        <f>VLOOKUP($C34,'SGA2'!$D$1:$G$80,2,FALSE)</f>
        <v>#N/A</v>
      </c>
      <c r="Y34" s="16" t="e">
        <f>VLOOKUP($C34,'SGA3'!$D$1:$G$80,2,FALSE)</f>
        <v>#N/A</v>
      </c>
      <c r="Z34" s="16" t="e">
        <f>VLOOKUP($C34,'SGA4'!$D$1:$G$80,2,FALSE)</f>
        <v>#N/A</v>
      </c>
      <c r="AA34" s="16" t="e">
        <f>VLOOKUP($C34,'SGA5'!$D$1:$G$80,2,FALSE)</f>
        <v>#N/A</v>
      </c>
      <c r="AB34" s="16" t="e">
        <f>VLOOKUP($C34,'SGA6'!$D$1:$G$80,2,FALSE)</f>
        <v>#N/A</v>
      </c>
      <c r="AC34" s="16" t="e">
        <f>VLOOKUP($C34,'SGA7'!$D$1:$G$80,2,FALSE)</f>
        <v>#N/A</v>
      </c>
      <c r="AD34" s="16" t="e">
        <f>VLOOKUP($C34,'SGA8'!$D$1:$G$80,2,FALSE)</f>
        <v>#N/A</v>
      </c>
      <c r="AE34" s="16" t="e">
        <f>VLOOKUP($C34,'SGA9'!$D$1:$G$80,2,FALSE)</f>
        <v>#N/A</v>
      </c>
      <c r="AF34" s="16" t="e">
        <f>VLOOKUP($C34,'SGA10'!$D$1:$G$80,2,FALSE)</f>
        <v>#N/A</v>
      </c>
      <c r="AG34" s="16" t="e">
        <f>VLOOKUP($C34,'SGA11'!$D$1:$G$80,2,FALSE)</f>
        <v>#N/A</v>
      </c>
      <c r="AH34" s="16" t="e">
        <f>VLOOKUP($C34,'SGA12'!$D$1:$G$80,2,FALSE)</f>
        <v>#N/A</v>
      </c>
      <c r="AI34" s="16" t="e">
        <f>VLOOKUP($C34,'SGA13'!$D$1:$G$80,2,FALSE)</f>
        <v>#N/A</v>
      </c>
      <c r="AJ34" s="16" t="e">
        <f>VLOOKUP($C34,'SGA14'!$D$1:$G$80,2,FALSE)</f>
        <v>#N/A</v>
      </c>
      <c r="AK34" s="16" t="e">
        <f>VLOOKUP($C34,'SGA15'!$D$1:$G$80,2,FALSE)</f>
        <v>#N/A</v>
      </c>
      <c r="AL34" s="16" t="e">
        <f>VLOOKUP($C34,'SGA16'!$D$1:$G$80,2,FALSE)</f>
        <v>#N/A</v>
      </c>
      <c r="AM34" s="16" t="e">
        <f>VLOOKUP($C34,'SGA17'!$D$1:$G$80,2,FALSE)</f>
        <v>#N/A</v>
      </c>
      <c r="AN34" s="13">
        <f t="shared" si="21"/>
        <v>0</v>
      </c>
      <c r="AO34" s="45" t="str">
        <f t="shared" si="22"/>
        <v/>
      </c>
      <c r="AP34" s="45" t="str">
        <f t="shared" si="23"/>
        <v/>
      </c>
    </row>
    <row r="35" spans="1:42">
      <c r="A35" s="35">
        <v>32</v>
      </c>
      <c r="B35">
        <f>Classement!B35</f>
        <v>18</v>
      </c>
      <c r="C35" t="str">
        <f>Classement!C35</f>
        <v>LANGLOIS, Denis</v>
      </c>
      <c r="D35" s="14">
        <f>IF(ISNA(W35)=TRUE,0,W35)</f>
        <v>0</v>
      </c>
      <c r="E35" s="14">
        <f t="shared" si="5"/>
        <v>0</v>
      </c>
      <c r="F35" s="14">
        <f t="shared" si="6"/>
        <v>0</v>
      </c>
      <c r="G35" s="14">
        <f t="shared" si="7"/>
        <v>0</v>
      </c>
      <c r="H35" s="14">
        <f t="shared" si="8"/>
        <v>0</v>
      </c>
      <c r="I35" s="14">
        <f t="shared" si="9"/>
        <v>0</v>
      </c>
      <c r="J35" s="14">
        <f t="shared" si="10"/>
        <v>0</v>
      </c>
      <c r="K35" s="14">
        <f t="shared" si="11"/>
        <v>0</v>
      </c>
      <c r="L35" s="14">
        <f t="shared" si="12"/>
        <v>0</v>
      </c>
      <c r="M35" s="14">
        <f t="shared" si="13"/>
        <v>0</v>
      </c>
      <c r="N35" s="14">
        <f t="shared" si="14"/>
        <v>0</v>
      </c>
      <c r="O35" s="14">
        <f t="shared" si="15"/>
        <v>0</v>
      </c>
      <c r="P35" s="14">
        <f t="shared" si="16"/>
        <v>0</v>
      </c>
      <c r="Q35" s="14">
        <f t="shared" si="17"/>
        <v>0</v>
      </c>
      <c r="R35" s="14">
        <f t="shared" si="25"/>
        <v>0</v>
      </c>
      <c r="S35" s="14">
        <f t="shared" si="18"/>
        <v>0</v>
      </c>
      <c r="T35" s="14">
        <f t="shared" si="19"/>
        <v>0</v>
      </c>
      <c r="U35" s="6">
        <f t="shared" si="20"/>
        <v>0</v>
      </c>
      <c r="V35" s="15">
        <f>SUM(D35:J35)</f>
        <v>0</v>
      </c>
      <c r="W35" s="16" t="e">
        <f>VLOOKUP($C35,'SGA1'!$D$1:$G$80,2,FALSE)</f>
        <v>#N/A</v>
      </c>
      <c r="X35" s="16" t="e">
        <f>VLOOKUP($C35,'SGA2'!$D$1:$G$80,2,FALSE)</f>
        <v>#N/A</v>
      </c>
      <c r="Y35" s="16" t="e">
        <f>VLOOKUP($C35,'SGA3'!$D$1:$G$80,2,FALSE)</f>
        <v>#N/A</v>
      </c>
      <c r="Z35" s="16" t="e">
        <f>VLOOKUP($C35,'SGA4'!$D$1:$G$80,2,FALSE)</f>
        <v>#N/A</v>
      </c>
      <c r="AA35" s="16" t="e">
        <f>VLOOKUP($C35,'SGA5'!$D$1:$G$80,2,FALSE)</f>
        <v>#N/A</v>
      </c>
      <c r="AB35" s="16" t="e">
        <f>VLOOKUP($C35,'SGA6'!$D$1:$G$80,2,FALSE)</f>
        <v>#N/A</v>
      </c>
      <c r="AC35" s="16" t="e">
        <f>VLOOKUP($C35,'SGA7'!$D$1:$G$80,2,FALSE)</f>
        <v>#N/A</v>
      </c>
      <c r="AD35" s="16" t="e">
        <f>VLOOKUP($C35,'SGA8'!$D$1:$G$80,2,FALSE)</f>
        <v>#N/A</v>
      </c>
      <c r="AE35" s="16" t="e">
        <f>VLOOKUP($C35,'SGA9'!$D$1:$G$80,2,FALSE)</f>
        <v>#N/A</v>
      </c>
      <c r="AF35" s="16" t="e">
        <f>VLOOKUP($C35,'SGA10'!$D$1:$G$80,2,FALSE)</f>
        <v>#N/A</v>
      </c>
      <c r="AG35" s="16" t="e">
        <f>VLOOKUP($C35,'SGA11'!$D$1:$G$80,2,FALSE)</f>
        <v>#N/A</v>
      </c>
      <c r="AH35" s="16" t="e">
        <f>VLOOKUP($C35,'SGA12'!$D$1:$G$80,2,FALSE)</f>
        <v>#N/A</v>
      </c>
      <c r="AI35" s="16" t="e">
        <f>VLOOKUP($C35,'SGA13'!$D$1:$G$80,2,FALSE)</f>
        <v>#N/A</v>
      </c>
      <c r="AJ35" s="16" t="e">
        <f>VLOOKUP($C35,'SGA14'!$D$1:$G$80,2,FALSE)</f>
        <v>#N/A</v>
      </c>
      <c r="AK35" s="16" t="e">
        <f>VLOOKUP($C35,'SGA15'!$D$1:$G$80,2,FALSE)</f>
        <v>#N/A</v>
      </c>
      <c r="AL35" s="16" t="e">
        <f>VLOOKUP($C35,'SGA16'!$D$1:$G$80,2,FALSE)</f>
        <v>#N/A</v>
      </c>
      <c r="AM35" s="16" t="e">
        <f>VLOOKUP($C35,'SGA17'!$D$1:$G$80,2,FALSE)</f>
        <v>#N/A</v>
      </c>
      <c r="AN35" s="13">
        <f t="shared" si="21"/>
        <v>0</v>
      </c>
      <c r="AO35" s="45" t="str">
        <f t="shared" si="22"/>
        <v/>
      </c>
      <c r="AP35" s="45" t="str">
        <f t="shared" si="23"/>
        <v/>
      </c>
    </row>
    <row r="36" spans="1:42">
      <c r="A36" s="35">
        <v>33</v>
      </c>
      <c r="B36">
        <f>Classement!B36</f>
        <v>0</v>
      </c>
      <c r="C36" t="str">
        <f>Classement!C36</f>
        <v>LATOMBE, Bernard</v>
      </c>
      <c r="D36" s="14">
        <f t="shared" si="4"/>
        <v>0</v>
      </c>
      <c r="E36" s="14">
        <f t="shared" si="5"/>
        <v>0</v>
      </c>
      <c r="F36" s="14">
        <f t="shared" si="6"/>
        <v>0</v>
      </c>
      <c r="G36" s="14">
        <f t="shared" si="7"/>
        <v>0</v>
      </c>
      <c r="H36" s="14">
        <f t="shared" si="8"/>
        <v>0</v>
      </c>
      <c r="I36" s="14">
        <f t="shared" si="9"/>
        <v>0</v>
      </c>
      <c r="J36" s="14">
        <f t="shared" si="10"/>
        <v>0</v>
      </c>
      <c r="K36" s="14">
        <f t="shared" si="11"/>
        <v>0</v>
      </c>
      <c r="L36" s="14">
        <f t="shared" si="12"/>
        <v>0</v>
      </c>
      <c r="M36" s="14">
        <f t="shared" si="13"/>
        <v>0</v>
      </c>
      <c r="N36" s="14">
        <f t="shared" si="14"/>
        <v>0</v>
      </c>
      <c r="O36" s="14">
        <f t="shared" si="15"/>
        <v>0</v>
      </c>
      <c r="P36" s="14">
        <f t="shared" si="16"/>
        <v>0</v>
      </c>
      <c r="Q36" s="14">
        <f t="shared" si="17"/>
        <v>0</v>
      </c>
      <c r="R36" s="14">
        <f t="shared" si="25"/>
        <v>0</v>
      </c>
      <c r="S36" s="14">
        <f t="shared" si="18"/>
        <v>0</v>
      </c>
      <c r="T36" s="14">
        <f t="shared" si="19"/>
        <v>0</v>
      </c>
      <c r="U36" s="6">
        <f t="shared" si="20"/>
        <v>0</v>
      </c>
      <c r="V36" s="15">
        <f>SUM(D36:J36)</f>
        <v>0</v>
      </c>
      <c r="W36" s="16" t="e">
        <f>VLOOKUP($C36,'SGA1'!$D$1:$G$80,2,FALSE)</f>
        <v>#N/A</v>
      </c>
      <c r="X36" s="16" t="e">
        <f>VLOOKUP($C36,'SGA2'!$D$1:$G$80,2,FALSE)</f>
        <v>#N/A</v>
      </c>
      <c r="Y36" s="16" t="e">
        <f>VLOOKUP($C36,'SGA3'!$D$1:$G$80,2,FALSE)</f>
        <v>#N/A</v>
      </c>
      <c r="Z36" s="16" t="e">
        <f>VLOOKUP($C36,'SGA4'!$D$1:$G$80,2,FALSE)</f>
        <v>#N/A</v>
      </c>
      <c r="AA36" s="16" t="e">
        <f>VLOOKUP($C36,'SGA5'!$D$1:$G$80,2,FALSE)</f>
        <v>#N/A</v>
      </c>
      <c r="AB36" s="16" t="e">
        <f>VLOOKUP($C36,'SGA6'!$D$1:$G$80,2,FALSE)</f>
        <v>#N/A</v>
      </c>
      <c r="AC36" s="16" t="e">
        <f>VLOOKUP($C36,'SGA7'!$D$1:$G$80,2,FALSE)</f>
        <v>#N/A</v>
      </c>
      <c r="AD36" s="16" t="e">
        <f>VLOOKUP($C36,'SGA8'!$D$1:$G$80,2,FALSE)</f>
        <v>#N/A</v>
      </c>
      <c r="AE36" s="16" t="e">
        <f>VLOOKUP($C36,'SGA9'!$D$1:$G$80,2,FALSE)</f>
        <v>#N/A</v>
      </c>
      <c r="AF36" s="16" t="e">
        <f>VLOOKUP($C36,'SGA10'!$D$1:$G$80,2,FALSE)</f>
        <v>#N/A</v>
      </c>
      <c r="AG36" s="16" t="e">
        <f>VLOOKUP($C36,'SGA11'!$D$1:$G$80,2,FALSE)</f>
        <v>#N/A</v>
      </c>
      <c r="AH36" s="16" t="e">
        <f>VLOOKUP($C36,'SGA12'!$D$1:$G$80,2,FALSE)</f>
        <v>#N/A</v>
      </c>
      <c r="AI36" s="16" t="e">
        <f>VLOOKUP($C36,'SGA13'!$D$1:$G$80,2,FALSE)</f>
        <v>#N/A</v>
      </c>
      <c r="AJ36" s="16" t="e">
        <f>VLOOKUP($C36,'SGA14'!$D$1:$G$80,2,FALSE)</f>
        <v>#N/A</v>
      </c>
      <c r="AK36" s="16" t="e">
        <f>VLOOKUP($C36,'SGA15'!$D$1:$G$80,2,FALSE)</f>
        <v>#N/A</v>
      </c>
      <c r="AL36" s="16" t="e">
        <f>VLOOKUP($C36,'SGA16'!$D$1:$G$80,2,FALSE)</f>
        <v>#N/A</v>
      </c>
      <c r="AM36" s="16" t="e">
        <f>VLOOKUP($C36,'SGA17'!$D$1:$G$80,2,FALSE)</f>
        <v>#N/A</v>
      </c>
      <c r="AN36" s="13">
        <f t="shared" si="21"/>
        <v>0</v>
      </c>
      <c r="AO36" s="45" t="str">
        <f t="shared" si="22"/>
        <v/>
      </c>
      <c r="AP36" s="45" t="str">
        <f t="shared" si="23"/>
        <v/>
      </c>
    </row>
    <row r="37" spans="1:42">
      <c r="A37" s="35">
        <v>34</v>
      </c>
      <c r="B37">
        <v>27.9</v>
      </c>
      <c r="C37" t="s">
        <v>156</v>
      </c>
      <c r="D37" s="14">
        <f t="shared" si="4"/>
        <v>0</v>
      </c>
      <c r="E37" s="14">
        <f t="shared" si="5"/>
        <v>0</v>
      </c>
      <c r="F37" s="14">
        <f t="shared" si="6"/>
        <v>0</v>
      </c>
      <c r="G37" s="14">
        <f t="shared" si="7"/>
        <v>0</v>
      </c>
      <c r="H37" s="14">
        <f t="shared" si="8"/>
        <v>0</v>
      </c>
      <c r="I37" s="14">
        <f t="shared" si="9"/>
        <v>0</v>
      </c>
      <c r="J37" s="14">
        <f t="shared" si="10"/>
        <v>0</v>
      </c>
      <c r="K37" s="14">
        <f t="shared" si="11"/>
        <v>0</v>
      </c>
      <c r="L37" s="14">
        <f t="shared" si="12"/>
        <v>0</v>
      </c>
      <c r="M37" s="14">
        <f t="shared" si="13"/>
        <v>0</v>
      </c>
      <c r="N37" s="14">
        <f t="shared" si="14"/>
        <v>0</v>
      </c>
      <c r="O37" s="14">
        <f t="shared" si="15"/>
        <v>0</v>
      </c>
      <c r="P37" s="14">
        <f t="shared" si="16"/>
        <v>0</v>
      </c>
      <c r="Q37" s="14">
        <f t="shared" si="17"/>
        <v>0</v>
      </c>
      <c r="R37" s="14">
        <f t="shared" si="25"/>
        <v>0</v>
      </c>
      <c r="S37" s="14">
        <f t="shared" si="18"/>
        <v>0</v>
      </c>
      <c r="T37" s="14">
        <f t="shared" si="19"/>
        <v>0</v>
      </c>
      <c r="U37" s="6">
        <f t="shared" si="20"/>
        <v>0</v>
      </c>
      <c r="V37" s="15">
        <f t="shared" si="24"/>
        <v>0</v>
      </c>
      <c r="W37" s="16" t="e">
        <f>VLOOKUP($C37,'SGA1'!$D$1:$G$80,2,FALSE)</f>
        <v>#N/A</v>
      </c>
      <c r="X37" s="16" t="e">
        <f>VLOOKUP($C37,'SGA2'!$D$1:$G$80,2,FALSE)</f>
        <v>#N/A</v>
      </c>
      <c r="Y37" s="16" t="e">
        <f>VLOOKUP($C37,'SGA3'!$D$1:$G$80,2,FALSE)</f>
        <v>#N/A</v>
      </c>
      <c r="Z37" s="16" t="e">
        <f>VLOOKUP($C37,'SGA4'!$D$1:$G$80,2,FALSE)</f>
        <v>#N/A</v>
      </c>
      <c r="AA37" s="16" t="e">
        <f>VLOOKUP($C37,'SGA5'!$D$1:$G$80,2,FALSE)</f>
        <v>#N/A</v>
      </c>
      <c r="AB37" s="16" t="e">
        <f>VLOOKUP($C37,'SGA6'!$D$1:$G$80,2,FALSE)</f>
        <v>#N/A</v>
      </c>
      <c r="AC37" s="16" t="e">
        <f>VLOOKUP($C37,'SGA7'!$D$1:$G$80,2,FALSE)</f>
        <v>#N/A</v>
      </c>
      <c r="AD37" s="16" t="e">
        <f>VLOOKUP($C37,'SGA8'!$D$1:$G$80,2,FALSE)</f>
        <v>#N/A</v>
      </c>
      <c r="AE37" s="16" t="e">
        <f>VLOOKUP($C37,'SGA9'!$D$1:$G$80,2,FALSE)</f>
        <v>#N/A</v>
      </c>
      <c r="AF37" s="16" t="e">
        <f>VLOOKUP($C37,'SGA10'!$D$1:$G$80,2,FALSE)</f>
        <v>#N/A</v>
      </c>
      <c r="AG37" s="16" t="e">
        <f>VLOOKUP($C37,'SGA11'!$D$1:$G$80,2,FALSE)</f>
        <v>#N/A</v>
      </c>
      <c r="AH37" s="16" t="e">
        <f>VLOOKUP($C37,'SGA12'!$D$1:$G$80,2,FALSE)</f>
        <v>#N/A</v>
      </c>
      <c r="AI37" s="16" t="e">
        <f>VLOOKUP($C37,'SGA13'!$D$1:$G$80,2,FALSE)</f>
        <v>#N/A</v>
      </c>
      <c r="AJ37" s="16" t="e">
        <f>VLOOKUP($C37,'SGA14'!$D$1:$G$80,2,FALSE)</f>
        <v>#N/A</v>
      </c>
      <c r="AK37" s="16" t="e">
        <f>VLOOKUP($C37,'SGA15'!$D$1:$G$80,2,FALSE)</f>
        <v>#N/A</v>
      </c>
      <c r="AL37" s="16" t="e">
        <f>VLOOKUP($C37,'SGA16'!$D$1:$G$80,2,FALSE)</f>
        <v>#N/A</v>
      </c>
      <c r="AM37" s="16" t="e">
        <f>VLOOKUP($C37,'SGA17'!$D$1:$G$80,2,FALSE)</f>
        <v>#N/A</v>
      </c>
      <c r="AN37" s="13">
        <f t="shared" si="21"/>
        <v>0</v>
      </c>
      <c r="AO37" s="45" t="str">
        <f t="shared" si="22"/>
        <v/>
      </c>
      <c r="AP37" s="45" t="str">
        <f t="shared" si="23"/>
        <v/>
      </c>
    </row>
    <row r="38" spans="1:42">
      <c r="A38" s="35">
        <v>35</v>
      </c>
      <c r="B38">
        <f>Classement!B38</f>
        <v>34.9</v>
      </c>
      <c r="C38" t="str">
        <f>Classement!C38</f>
        <v>LIORET, Jacques</v>
      </c>
      <c r="D38" s="14">
        <f t="shared" si="4"/>
        <v>0</v>
      </c>
      <c r="E38" s="14">
        <f t="shared" si="5"/>
        <v>0</v>
      </c>
      <c r="F38" s="14">
        <f t="shared" si="6"/>
        <v>0</v>
      </c>
      <c r="G38" s="14">
        <f t="shared" si="7"/>
        <v>0</v>
      </c>
      <c r="H38" s="14">
        <f t="shared" si="8"/>
        <v>0</v>
      </c>
      <c r="I38" s="14">
        <f t="shared" si="9"/>
        <v>0</v>
      </c>
      <c r="J38" s="14">
        <f t="shared" si="10"/>
        <v>0</v>
      </c>
      <c r="K38" s="14">
        <f t="shared" si="11"/>
        <v>0</v>
      </c>
      <c r="L38" s="14">
        <f t="shared" si="12"/>
        <v>0</v>
      </c>
      <c r="M38" s="14">
        <f t="shared" si="13"/>
        <v>0</v>
      </c>
      <c r="N38" s="14">
        <f t="shared" si="14"/>
        <v>0</v>
      </c>
      <c r="O38" s="14">
        <f t="shared" si="15"/>
        <v>0</v>
      </c>
      <c r="P38" s="14">
        <f t="shared" si="16"/>
        <v>0</v>
      </c>
      <c r="Q38" s="14">
        <f t="shared" si="17"/>
        <v>0</v>
      </c>
      <c r="R38" s="14">
        <f t="shared" si="25"/>
        <v>0</v>
      </c>
      <c r="S38" s="14">
        <f t="shared" si="18"/>
        <v>0</v>
      </c>
      <c r="T38" s="14">
        <f t="shared" si="19"/>
        <v>0</v>
      </c>
      <c r="U38" s="6">
        <f t="shared" si="20"/>
        <v>0</v>
      </c>
      <c r="V38" s="15">
        <f t="shared" si="24"/>
        <v>0</v>
      </c>
      <c r="W38" s="16" t="e">
        <f>VLOOKUP($C38,'SGA1'!$D$1:$G$80,2,FALSE)</f>
        <v>#N/A</v>
      </c>
      <c r="X38" s="16" t="e">
        <f>VLOOKUP($C38,'SGA2'!$D$1:$G$80,2,FALSE)</f>
        <v>#N/A</v>
      </c>
      <c r="Y38" s="16" t="e">
        <f>VLOOKUP($C38,'SGA3'!$D$1:$G$80,2,FALSE)</f>
        <v>#N/A</v>
      </c>
      <c r="Z38" s="16" t="e">
        <f>VLOOKUP($C38,'SGA4'!$D$1:$G$80,2,FALSE)</f>
        <v>#N/A</v>
      </c>
      <c r="AA38" s="16" t="e">
        <f>VLOOKUP($C38,'SGA5'!$D$1:$G$80,2,FALSE)</f>
        <v>#N/A</v>
      </c>
      <c r="AB38" s="16" t="e">
        <f>VLOOKUP($C38,'SGA6'!$D$1:$G$80,2,FALSE)</f>
        <v>#N/A</v>
      </c>
      <c r="AC38" s="16" t="e">
        <f>VLOOKUP($C38,'SGA7'!$D$1:$G$80,2,FALSE)</f>
        <v>#N/A</v>
      </c>
      <c r="AD38" s="16" t="e">
        <f>VLOOKUP($C38,'SGA8'!$D$1:$G$80,2,FALSE)</f>
        <v>#N/A</v>
      </c>
      <c r="AE38" s="16" t="e">
        <f>VLOOKUP($C38,'SGA9'!$D$1:$G$80,2,FALSE)</f>
        <v>#N/A</v>
      </c>
      <c r="AF38" s="16" t="e">
        <f>VLOOKUP($C38,'SGA10'!$D$1:$G$80,2,FALSE)</f>
        <v>#N/A</v>
      </c>
      <c r="AG38" s="16" t="e">
        <f>VLOOKUP($C38,'SGA11'!$D$1:$G$80,2,FALSE)</f>
        <v>#N/A</v>
      </c>
      <c r="AH38" s="16" t="e">
        <f>VLOOKUP($C38,'SGA12'!$D$1:$G$80,2,FALSE)</f>
        <v>#N/A</v>
      </c>
      <c r="AI38" s="16" t="e">
        <f>VLOOKUP($C38,'SGA13'!$D$1:$G$80,2,FALSE)</f>
        <v>#N/A</v>
      </c>
      <c r="AJ38" s="16" t="e">
        <f>VLOOKUP($C38,'SGA14'!$D$1:$G$80,2,FALSE)</f>
        <v>#N/A</v>
      </c>
      <c r="AK38" s="16" t="e">
        <f>VLOOKUP($C38,'SGA15'!$D$1:$G$80,2,FALSE)</f>
        <v>#N/A</v>
      </c>
      <c r="AL38" s="16" t="e">
        <f>VLOOKUP($C38,'SGA16'!$D$1:$G$80,2,FALSE)</f>
        <v>#N/A</v>
      </c>
      <c r="AM38" s="16" t="e">
        <f>VLOOKUP($C38,'SGA17'!$D$1:$G$80,2,FALSE)</f>
        <v>#N/A</v>
      </c>
      <c r="AN38" s="13">
        <f t="shared" si="21"/>
        <v>0</v>
      </c>
      <c r="AO38" s="45" t="str">
        <f t="shared" si="22"/>
        <v/>
      </c>
      <c r="AP38" s="45" t="str">
        <f t="shared" si="23"/>
        <v/>
      </c>
    </row>
    <row r="39" spans="1:42">
      <c r="A39" s="35">
        <v>36</v>
      </c>
      <c r="B39">
        <f>Classement!B39</f>
        <v>14.5</v>
      </c>
      <c r="C39" t="str">
        <f>Classement!C39</f>
        <v>LOBREAU, Hubert</v>
      </c>
      <c r="D39" s="14">
        <f t="shared" si="4"/>
        <v>0</v>
      </c>
      <c r="E39" s="14">
        <f t="shared" si="5"/>
        <v>170</v>
      </c>
      <c r="F39" s="14">
        <f t="shared" si="6"/>
        <v>0</v>
      </c>
      <c r="G39" s="14">
        <f t="shared" si="7"/>
        <v>0</v>
      </c>
      <c r="H39" s="14">
        <f t="shared" si="8"/>
        <v>0</v>
      </c>
      <c r="I39" s="14">
        <f t="shared" si="9"/>
        <v>0</v>
      </c>
      <c r="J39" s="14">
        <f t="shared" si="10"/>
        <v>0</v>
      </c>
      <c r="K39" s="14">
        <f t="shared" si="11"/>
        <v>0</v>
      </c>
      <c r="L39" s="14">
        <f t="shared" si="12"/>
        <v>0</v>
      </c>
      <c r="M39" s="14">
        <f t="shared" si="13"/>
        <v>0</v>
      </c>
      <c r="N39" s="14">
        <f t="shared" si="14"/>
        <v>0</v>
      </c>
      <c r="O39" s="14">
        <f t="shared" si="15"/>
        <v>0</v>
      </c>
      <c r="P39" s="14">
        <f t="shared" si="16"/>
        <v>0</v>
      </c>
      <c r="Q39" s="14">
        <f t="shared" si="17"/>
        <v>0</v>
      </c>
      <c r="R39" s="14">
        <f t="shared" si="25"/>
        <v>0</v>
      </c>
      <c r="S39" s="14">
        <f t="shared" si="18"/>
        <v>0</v>
      </c>
      <c r="T39" s="14">
        <f t="shared" si="19"/>
        <v>0</v>
      </c>
      <c r="U39" s="6">
        <f t="shared" si="20"/>
        <v>0</v>
      </c>
      <c r="V39" s="15">
        <f t="shared" si="24"/>
        <v>170</v>
      </c>
      <c r="W39" s="16" t="e">
        <f>VLOOKUP($C39,'SGA1'!$D$1:$G$80,2,FALSE)</f>
        <v>#N/A</v>
      </c>
      <c r="X39" s="16">
        <f>VLOOKUP($C39,'SGA2'!$D$1:$G$80,2,FALSE)</f>
        <v>170</v>
      </c>
      <c r="Y39" s="16" t="e">
        <f>VLOOKUP($C39,'SGA3'!$D$1:$G$80,2,FALSE)</f>
        <v>#N/A</v>
      </c>
      <c r="Z39" s="16" t="e">
        <f>VLOOKUP($C39,'SGA4'!$D$1:$G$80,2,FALSE)</f>
        <v>#N/A</v>
      </c>
      <c r="AA39" s="16" t="e">
        <f>VLOOKUP($C39,'SGA5'!$D$1:$G$80,2,FALSE)</f>
        <v>#N/A</v>
      </c>
      <c r="AB39" s="16" t="e">
        <f>VLOOKUP($C39,'SGA6'!$D$1:$G$80,2,FALSE)</f>
        <v>#N/A</v>
      </c>
      <c r="AC39" s="16" t="e">
        <f>VLOOKUP($C39,'SGA7'!$D$1:$G$80,2,FALSE)</f>
        <v>#N/A</v>
      </c>
      <c r="AD39" s="16" t="e">
        <f>VLOOKUP($C39,'SGA8'!$D$1:$G$80,2,FALSE)</f>
        <v>#N/A</v>
      </c>
      <c r="AE39" s="16" t="e">
        <f>VLOOKUP($C39,'SGA9'!$D$1:$G$80,2,FALSE)</f>
        <v>#N/A</v>
      </c>
      <c r="AF39" s="16" t="e">
        <f>VLOOKUP($C39,'SGA10'!$D$1:$G$80,2,FALSE)</f>
        <v>#N/A</v>
      </c>
      <c r="AG39" s="16" t="e">
        <f>VLOOKUP($C39,'SGA11'!$D$1:$G$80,2,FALSE)</f>
        <v>#N/A</v>
      </c>
      <c r="AH39" s="16" t="e">
        <f>VLOOKUP($C39,'SGA12'!$D$1:$G$80,2,FALSE)</f>
        <v>#N/A</v>
      </c>
      <c r="AI39" s="16" t="e">
        <f>VLOOKUP($C39,'SGA13'!$D$1:$G$80,2,FALSE)</f>
        <v>#N/A</v>
      </c>
      <c r="AJ39" s="16" t="e">
        <f>VLOOKUP($C39,'SGA14'!$D$1:$G$80,2,FALSE)</f>
        <v>#N/A</v>
      </c>
      <c r="AK39" s="16" t="e">
        <f>VLOOKUP($C39,'SGA15'!$D$1:$G$80,2,FALSE)</f>
        <v>#N/A</v>
      </c>
      <c r="AL39" s="16" t="e">
        <f>VLOOKUP($C39,'SGA16'!$D$1:$G$80,2,FALSE)</f>
        <v>#N/A</v>
      </c>
      <c r="AM39" s="16" t="e">
        <f>VLOOKUP($C39,'SGA17'!$D$1:$G$80,2,FALSE)</f>
        <v>#N/A</v>
      </c>
      <c r="AN39" s="13">
        <f t="shared" si="21"/>
        <v>1</v>
      </c>
      <c r="AO39" s="45" t="str">
        <f t="shared" si="22"/>
        <v/>
      </c>
      <c r="AP39" s="45" t="str">
        <f t="shared" si="23"/>
        <v/>
      </c>
    </row>
    <row r="40" spans="1:42">
      <c r="A40" s="35">
        <v>37</v>
      </c>
      <c r="B40">
        <f>Classement!B40</f>
        <v>41</v>
      </c>
      <c r="C40" t="str">
        <f>Classement!C40</f>
        <v>LONJARD, Gilles</v>
      </c>
      <c r="D40" s="14">
        <f t="shared" si="4"/>
        <v>260</v>
      </c>
      <c r="E40" s="14">
        <f t="shared" si="5"/>
        <v>300</v>
      </c>
      <c r="F40" s="14">
        <f t="shared" si="6"/>
        <v>0</v>
      </c>
      <c r="G40" s="14">
        <f t="shared" si="7"/>
        <v>0</v>
      </c>
      <c r="H40" s="14">
        <f t="shared" si="8"/>
        <v>0</v>
      </c>
      <c r="I40" s="14">
        <f t="shared" si="9"/>
        <v>0</v>
      </c>
      <c r="J40" s="14">
        <f t="shared" si="10"/>
        <v>0</v>
      </c>
      <c r="K40" s="14">
        <f t="shared" si="11"/>
        <v>0</v>
      </c>
      <c r="L40" s="14">
        <f t="shared" si="12"/>
        <v>0</v>
      </c>
      <c r="M40" s="14">
        <f t="shared" si="13"/>
        <v>0</v>
      </c>
      <c r="N40" s="14">
        <f t="shared" si="14"/>
        <v>0</v>
      </c>
      <c r="O40" s="14">
        <f t="shared" si="15"/>
        <v>0</v>
      </c>
      <c r="P40" s="14">
        <f t="shared" si="16"/>
        <v>0</v>
      </c>
      <c r="Q40" s="14">
        <f t="shared" si="17"/>
        <v>0</v>
      </c>
      <c r="R40" s="14">
        <f t="shared" si="25"/>
        <v>0</v>
      </c>
      <c r="S40" s="14">
        <f t="shared" si="18"/>
        <v>0</v>
      </c>
      <c r="T40" s="14">
        <f t="shared" si="19"/>
        <v>0</v>
      </c>
      <c r="U40" s="6">
        <f t="shared" si="20"/>
        <v>0</v>
      </c>
      <c r="V40" s="15">
        <f t="shared" si="24"/>
        <v>560</v>
      </c>
      <c r="W40" s="16">
        <f>VLOOKUP($C40,'SGA1'!$D$1:$G$80,2,FALSE)</f>
        <v>260</v>
      </c>
      <c r="X40" s="16">
        <f>VLOOKUP($C40,'SGA2'!$D$1:$G$80,2,FALSE)</f>
        <v>300</v>
      </c>
      <c r="Y40" s="16" t="e">
        <f>VLOOKUP($C40,'SGA3'!$D$1:$G$80,2,FALSE)</f>
        <v>#N/A</v>
      </c>
      <c r="Z40" s="16" t="e">
        <f>VLOOKUP($C40,'SGA4'!$D$1:$G$80,2,FALSE)</f>
        <v>#N/A</v>
      </c>
      <c r="AA40" s="16" t="e">
        <f>VLOOKUP($C40,'SGA5'!$D$1:$G$80,2,FALSE)</f>
        <v>#N/A</v>
      </c>
      <c r="AB40" s="16" t="e">
        <f>VLOOKUP($C40,'SGA6'!$D$1:$G$80,2,FALSE)</f>
        <v>#N/A</v>
      </c>
      <c r="AC40" s="16" t="e">
        <f>VLOOKUP($C40,'SGA7'!$D$1:$G$80,2,FALSE)</f>
        <v>#N/A</v>
      </c>
      <c r="AD40" s="16" t="e">
        <f>VLOOKUP($C40,'SGA8'!$D$1:$G$80,2,FALSE)</f>
        <v>#N/A</v>
      </c>
      <c r="AE40" s="16" t="e">
        <f>VLOOKUP($C40,'SGA9'!$D$1:$G$80,2,FALSE)</f>
        <v>#N/A</v>
      </c>
      <c r="AF40" s="16" t="e">
        <f>VLOOKUP($C40,'SGA10'!$D$1:$G$80,2,FALSE)</f>
        <v>#N/A</v>
      </c>
      <c r="AG40" s="16" t="e">
        <f>VLOOKUP($C40,'SGA11'!$D$1:$G$80,2,FALSE)</f>
        <v>#N/A</v>
      </c>
      <c r="AH40" s="16" t="e">
        <f>VLOOKUP($C40,'SGA12'!$D$1:$G$80,2,FALSE)</f>
        <v>#N/A</v>
      </c>
      <c r="AI40" s="16" t="e">
        <f>VLOOKUP($C40,'SGA13'!$D$1:$G$80,2,FALSE)</f>
        <v>#N/A</v>
      </c>
      <c r="AJ40" s="16" t="e">
        <f>VLOOKUP($C40,'SGA14'!$D$1:$G$80,2,FALSE)</f>
        <v>#N/A</v>
      </c>
      <c r="AK40" s="16" t="e">
        <f>VLOOKUP($C40,'SGA15'!$D$1:$G$80,2,FALSE)</f>
        <v>#N/A</v>
      </c>
      <c r="AL40" s="16" t="e">
        <f>VLOOKUP($C40,'SGA16'!$D$1:$G$80,2,FALSE)</f>
        <v>#N/A</v>
      </c>
      <c r="AM40" s="16" t="e">
        <f>VLOOKUP($C40,'SGA17'!$D$1:$G$80,2,FALSE)</f>
        <v>#N/A</v>
      </c>
      <c r="AN40" s="13">
        <f t="shared" si="21"/>
        <v>2</v>
      </c>
      <c r="AO40" s="45" t="str">
        <f t="shared" si="22"/>
        <v/>
      </c>
      <c r="AP40" s="45" t="str">
        <f t="shared" si="23"/>
        <v/>
      </c>
    </row>
    <row r="41" spans="1:42">
      <c r="A41" s="35">
        <v>38</v>
      </c>
      <c r="B41">
        <f>Classement!B41</f>
        <v>33.6</v>
      </c>
      <c r="C41" t="str">
        <f>Classement!C41</f>
        <v>LOUEDEC, Evelyne</v>
      </c>
      <c r="D41" s="14">
        <f t="shared" si="4"/>
        <v>200</v>
      </c>
      <c r="E41" s="14">
        <f t="shared" si="5"/>
        <v>170</v>
      </c>
      <c r="F41" s="14">
        <f t="shared" si="6"/>
        <v>0</v>
      </c>
      <c r="G41" s="14">
        <f t="shared" si="7"/>
        <v>0</v>
      </c>
      <c r="H41" s="14">
        <f t="shared" si="8"/>
        <v>0</v>
      </c>
      <c r="I41" s="14">
        <f t="shared" si="9"/>
        <v>0</v>
      </c>
      <c r="J41" s="14">
        <f t="shared" si="10"/>
        <v>0</v>
      </c>
      <c r="K41" s="14">
        <f t="shared" si="11"/>
        <v>0</v>
      </c>
      <c r="L41" s="14">
        <f t="shared" si="12"/>
        <v>0</v>
      </c>
      <c r="M41" s="14">
        <f t="shared" si="13"/>
        <v>0</v>
      </c>
      <c r="N41" s="14">
        <f t="shared" si="14"/>
        <v>0</v>
      </c>
      <c r="O41" s="14">
        <f t="shared" si="15"/>
        <v>0</v>
      </c>
      <c r="P41" s="14">
        <f t="shared" si="16"/>
        <v>0</v>
      </c>
      <c r="Q41" s="14">
        <f t="shared" si="17"/>
        <v>0</v>
      </c>
      <c r="R41" s="14">
        <f>IF(ISNA(AK41)=TRUE,0,AK41)</f>
        <v>0</v>
      </c>
      <c r="S41" s="14">
        <f t="shared" si="18"/>
        <v>0</v>
      </c>
      <c r="T41" s="14">
        <f t="shared" si="19"/>
        <v>0</v>
      </c>
      <c r="U41" s="6">
        <f t="shared" si="20"/>
        <v>0</v>
      </c>
      <c r="V41" s="15">
        <f t="shared" si="24"/>
        <v>370</v>
      </c>
      <c r="W41" s="16">
        <f>VLOOKUP($C41,'SGA1'!$D$1:$G$80,2,FALSE)</f>
        <v>200</v>
      </c>
      <c r="X41" s="16">
        <f>VLOOKUP($C41,'SGA2'!$D$1:$G$80,2,FALSE)</f>
        <v>170</v>
      </c>
      <c r="Y41" s="16" t="e">
        <f>VLOOKUP($C41,'SGA3'!$D$1:$G$80,2,FALSE)</f>
        <v>#N/A</v>
      </c>
      <c r="Z41" s="16" t="e">
        <f>VLOOKUP($C41,'SGA4'!$D$1:$G$80,2,FALSE)</f>
        <v>#N/A</v>
      </c>
      <c r="AA41" s="16" t="e">
        <f>VLOOKUP($C41,'SGA5'!$D$1:$G$80,2,FALSE)</f>
        <v>#N/A</v>
      </c>
      <c r="AB41" s="16" t="e">
        <f>VLOOKUP($C41,'SGA6'!$D$1:$G$80,2,FALSE)</f>
        <v>#N/A</v>
      </c>
      <c r="AC41" s="16" t="e">
        <f>VLOOKUP($C41,'SGA7'!$D$1:$G$80,2,FALSE)</f>
        <v>#N/A</v>
      </c>
      <c r="AD41" s="16" t="e">
        <f>VLOOKUP($C41,'SGA8'!$D$1:$G$80,2,FALSE)</f>
        <v>#N/A</v>
      </c>
      <c r="AE41" s="16" t="e">
        <f>VLOOKUP($C41,'SGA9'!$D$1:$G$80,2,FALSE)</f>
        <v>#N/A</v>
      </c>
      <c r="AF41" s="16" t="e">
        <f>VLOOKUP($C41,'SGA10'!$D$1:$G$80,2,FALSE)</f>
        <v>#N/A</v>
      </c>
      <c r="AG41" s="16" t="e">
        <f>VLOOKUP($C41,'SGA11'!$D$1:$G$80,2,FALSE)</f>
        <v>#N/A</v>
      </c>
      <c r="AH41" s="16" t="e">
        <f>VLOOKUP($C41,'SGA12'!$D$1:$G$80,2,FALSE)</f>
        <v>#N/A</v>
      </c>
      <c r="AI41" s="16" t="e">
        <f>VLOOKUP($C41,'SGA13'!$D$1:$G$80,2,FALSE)</f>
        <v>#N/A</v>
      </c>
      <c r="AJ41" s="16" t="e">
        <f>VLOOKUP($C41,'SGA14'!$D$1:$G$80,2,FALSE)</f>
        <v>#N/A</v>
      </c>
      <c r="AK41" s="16" t="e">
        <f>VLOOKUP($C41,'SGA15'!$D$1:$G$80,2,FALSE)</f>
        <v>#N/A</v>
      </c>
      <c r="AL41" s="16" t="e">
        <f>VLOOKUP($C41,'SGA16'!$D$1:$G$80,2,FALSE)</f>
        <v>#N/A</v>
      </c>
      <c r="AM41" s="16" t="e">
        <f>VLOOKUP($C41,'SGA17'!$D$1:$G$80,2,FALSE)</f>
        <v>#N/A</v>
      </c>
      <c r="AN41" s="13">
        <f t="shared" si="21"/>
        <v>2</v>
      </c>
      <c r="AO41" s="45" t="str">
        <f t="shared" si="22"/>
        <v/>
      </c>
      <c r="AP41" s="45" t="str">
        <f t="shared" si="23"/>
        <v/>
      </c>
    </row>
    <row r="42" spans="1:42">
      <c r="A42" s="35">
        <v>39</v>
      </c>
      <c r="B42">
        <f>Classement!B42</f>
        <v>21.3</v>
      </c>
      <c r="C42" t="str">
        <f>Classement!C42</f>
        <v>MACHIN, Pascal</v>
      </c>
      <c r="D42" s="14">
        <f t="shared" si="4"/>
        <v>0</v>
      </c>
      <c r="E42" s="14">
        <f t="shared" si="5"/>
        <v>0</v>
      </c>
      <c r="F42" s="14">
        <f t="shared" si="6"/>
        <v>0</v>
      </c>
      <c r="G42" s="14">
        <f t="shared" si="7"/>
        <v>0</v>
      </c>
      <c r="H42" s="14">
        <f t="shared" si="8"/>
        <v>0</v>
      </c>
      <c r="I42" s="14">
        <f t="shared" si="9"/>
        <v>0</v>
      </c>
      <c r="J42" s="14">
        <f t="shared" si="10"/>
        <v>0</v>
      </c>
      <c r="K42" s="14">
        <f t="shared" si="11"/>
        <v>0</v>
      </c>
      <c r="L42" s="14">
        <f t="shared" si="12"/>
        <v>0</v>
      </c>
      <c r="M42" s="14">
        <f t="shared" si="13"/>
        <v>0</v>
      </c>
      <c r="N42" s="14">
        <f t="shared" si="14"/>
        <v>0</v>
      </c>
      <c r="O42" s="14">
        <f t="shared" si="15"/>
        <v>0</v>
      </c>
      <c r="P42" s="14">
        <f t="shared" si="16"/>
        <v>0</v>
      </c>
      <c r="Q42" s="14">
        <f t="shared" si="17"/>
        <v>0</v>
      </c>
      <c r="R42" s="14">
        <f t="shared" ref="R42:R78" si="26">IF(ISNA(AK42)=TRUE,0,AK42)</f>
        <v>0</v>
      </c>
      <c r="S42" s="14">
        <f t="shared" si="18"/>
        <v>0</v>
      </c>
      <c r="T42" s="14">
        <f t="shared" si="19"/>
        <v>0</v>
      </c>
      <c r="U42" s="6">
        <f t="shared" si="20"/>
        <v>0</v>
      </c>
      <c r="V42" s="15">
        <f t="shared" si="24"/>
        <v>0</v>
      </c>
      <c r="W42" s="16" t="e">
        <f>VLOOKUP($C42,'SGA1'!$D$1:$G$80,2,FALSE)</f>
        <v>#N/A</v>
      </c>
      <c r="X42" s="16" t="e">
        <f>VLOOKUP($C42,'SGA2'!$D$1:$G$80,2,FALSE)</f>
        <v>#N/A</v>
      </c>
      <c r="Y42" s="16" t="e">
        <f>VLOOKUP($C42,'SGA3'!$D$1:$G$80,2,FALSE)</f>
        <v>#N/A</v>
      </c>
      <c r="Z42" s="16" t="e">
        <f>VLOOKUP($C42,'SGA4'!$D$1:$G$80,2,FALSE)</f>
        <v>#N/A</v>
      </c>
      <c r="AA42" s="16" t="e">
        <f>VLOOKUP($C42,'SGA5'!$D$1:$G$80,2,FALSE)</f>
        <v>#N/A</v>
      </c>
      <c r="AB42" s="16" t="e">
        <f>VLOOKUP($C42,'SGA6'!$D$1:$G$80,2,FALSE)</f>
        <v>#N/A</v>
      </c>
      <c r="AC42" s="16" t="e">
        <f>VLOOKUP($C42,'SGA7'!$D$1:$G$80,2,FALSE)</f>
        <v>#N/A</v>
      </c>
      <c r="AD42" s="16" t="e">
        <f>VLOOKUP($C42,'SGA8'!$D$1:$G$80,2,FALSE)</f>
        <v>#N/A</v>
      </c>
      <c r="AE42" s="16" t="e">
        <f>VLOOKUP($C42,'SGA9'!$D$1:$G$80,2,FALSE)</f>
        <v>#N/A</v>
      </c>
      <c r="AF42" s="16" t="e">
        <f>VLOOKUP($C42,'SGA10'!$D$1:$G$80,2,FALSE)</f>
        <v>#N/A</v>
      </c>
      <c r="AG42" s="16" t="e">
        <f>VLOOKUP($C42,'SGA11'!$D$1:$G$80,2,FALSE)</f>
        <v>#N/A</v>
      </c>
      <c r="AH42" s="16" t="e">
        <f>VLOOKUP($C42,'SGA12'!$D$1:$G$80,2,FALSE)</f>
        <v>#N/A</v>
      </c>
      <c r="AI42" s="16" t="e">
        <f>VLOOKUP($C42,'SGA13'!$D$1:$G$80,2,FALSE)</f>
        <v>#N/A</v>
      </c>
      <c r="AJ42" s="16" t="e">
        <f>VLOOKUP($C42,'SGA14'!$D$1:$G$80,2,FALSE)</f>
        <v>#N/A</v>
      </c>
      <c r="AK42" s="16" t="e">
        <f>VLOOKUP($C42,'SGA15'!$D$1:$G$80,2,FALSE)</f>
        <v>#N/A</v>
      </c>
      <c r="AL42" s="16" t="e">
        <f>VLOOKUP($C42,'SGA16'!$D$1:$G$80,2,FALSE)</f>
        <v>#N/A</v>
      </c>
      <c r="AM42" s="16" t="e">
        <f>VLOOKUP($C42,'SGA17'!$D$1:$G$80,2,FALSE)</f>
        <v>#N/A</v>
      </c>
      <c r="AN42" s="13">
        <f t="shared" si="21"/>
        <v>0</v>
      </c>
      <c r="AO42" s="45" t="str">
        <f t="shared" si="22"/>
        <v/>
      </c>
      <c r="AP42" s="45" t="str">
        <f t="shared" si="23"/>
        <v/>
      </c>
    </row>
    <row r="43" spans="1:42">
      <c r="A43" s="35">
        <v>40</v>
      </c>
      <c r="B43">
        <f>Classement!B43</f>
        <v>23.5</v>
      </c>
      <c r="C43" t="str">
        <f>Classement!C43</f>
        <v>MARTIN, Pierre Denis</v>
      </c>
      <c r="D43" s="14">
        <f t="shared" si="4"/>
        <v>0</v>
      </c>
      <c r="E43" s="14">
        <f t="shared" si="5"/>
        <v>0</v>
      </c>
      <c r="F43" s="14">
        <f t="shared" si="6"/>
        <v>0</v>
      </c>
      <c r="G43" s="14">
        <f t="shared" si="7"/>
        <v>0</v>
      </c>
      <c r="H43" s="14">
        <f t="shared" si="8"/>
        <v>0</v>
      </c>
      <c r="I43" s="14">
        <f t="shared" si="9"/>
        <v>0</v>
      </c>
      <c r="J43" s="14">
        <f t="shared" si="10"/>
        <v>0</v>
      </c>
      <c r="K43" s="14">
        <f t="shared" si="11"/>
        <v>0</v>
      </c>
      <c r="L43" s="14">
        <f t="shared" si="12"/>
        <v>0</v>
      </c>
      <c r="M43" s="14">
        <f t="shared" si="13"/>
        <v>0</v>
      </c>
      <c r="N43" s="14">
        <f t="shared" si="14"/>
        <v>0</v>
      </c>
      <c r="O43" s="14">
        <f t="shared" si="15"/>
        <v>0</v>
      </c>
      <c r="P43" s="14">
        <f t="shared" si="16"/>
        <v>0</v>
      </c>
      <c r="Q43" s="14">
        <f t="shared" si="17"/>
        <v>0</v>
      </c>
      <c r="R43" s="14">
        <f t="shared" si="26"/>
        <v>0</v>
      </c>
      <c r="S43" s="14">
        <f t="shared" si="18"/>
        <v>0</v>
      </c>
      <c r="T43" s="14">
        <f t="shared" si="19"/>
        <v>0</v>
      </c>
      <c r="U43" s="6">
        <f t="shared" si="20"/>
        <v>0</v>
      </c>
      <c r="V43" s="15">
        <f t="shared" si="24"/>
        <v>0</v>
      </c>
      <c r="W43" s="16" t="e">
        <f>VLOOKUP($C43,'SGA1'!$D$1:$G$80,2,FALSE)</f>
        <v>#N/A</v>
      </c>
      <c r="X43" s="16" t="e">
        <f>VLOOKUP($C43,'SGA2'!$D$1:$G$80,2,FALSE)</f>
        <v>#N/A</v>
      </c>
      <c r="Y43" s="16" t="e">
        <f>VLOOKUP($C43,'SGA3'!$D$1:$G$80,2,FALSE)</f>
        <v>#N/A</v>
      </c>
      <c r="Z43" s="16" t="e">
        <f>VLOOKUP($C43,'SGA4'!$D$1:$G$80,2,FALSE)</f>
        <v>#N/A</v>
      </c>
      <c r="AA43" s="16" t="e">
        <f>VLOOKUP($C43,'SGA5'!$D$1:$G$80,2,FALSE)</f>
        <v>#N/A</v>
      </c>
      <c r="AB43" s="16" t="e">
        <f>VLOOKUP($C43,'SGA6'!$D$1:$G$80,2,FALSE)</f>
        <v>#N/A</v>
      </c>
      <c r="AC43" s="16" t="e">
        <f>VLOOKUP($C43,'SGA7'!$D$1:$G$80,2,FALSE)</f>
        <v>#N/A</v>
      </c>
      <c r="AD43" s="16" t="e">
        <f>VLOOKUP($C43,'SGA8'!$D$1:$G$80,2,FALSE)</f>
        <v>#N/A</v>
      </c>
      <c r="AE43" s="16" t="e">
        <f>VLOOKUP($C43,'SGA9'!$D$1:$G$80,2,FALSE)</f>
        <v>#N/A</v>
      </c>
      <c r="AF43" s="16" t="e">
        <f>VLOOKUP($C43,'SGA10'!$D$1:$G$80,2,FALSE)</f>
        <v>#N/A</v>
      </c>
      <c r="AG43" s="16" t="e">
        <f>VLOOKUP($C43,'SGA11'!$D$1:$G$80,2,FALSE)</f>
        <v>#N/A</v>
      </c>
      <c r="AH43" s="16" t="e">
        <f>VLOOKUP($C43,'SGA12'!$D$1:$G$80,2,FALSE)</f>
        <v>#N/A</v>
      </c>
      <c r="AI43" s="16" t="e">
        <f>VLOOKUP($C43,'SGA13'!$D$1:$G$80,2,FALSE)</f>
        <v>#N/A</v>
      </c>
      <c r="AJ43" s="16" t="e">
        <f>VLOOKUP($C43,'SGA14'!$D$1:$G$80,2,FALSE)</f>
        <v>#N/A</v>
      </c>
      <c r="AK43" s="16" t="e">
        <f>VLOOKUP($C43,'SGA15'!$D$1:$G$80,2,FALSE)</f>
        <v>#N/A</v>
      </c>
      <c r="AL43" s="16" t="e">
        <f>VLOOKUP($C43,'SGA16'!$D$1:$G$80,2,FALSE)</f>
        <v>#N/A</v>
      </c>
      <c r="AM43" s="16" t="e">
        <f>VLOOKUP($C43,'SGA17'!$D$1:$G$80,2,FALSE)</f>
        <v>#N/A</v>
      </c>
      <c r="AN43" s="13">
        <f t="shared" si="21"/>
        <v>0</v>
      </c>
      <c r="AO43" s="45" t="str">
        <f t="shared" si="22"/>
        <v/>
      </c>
      <c r="AP43" s="45" t="str">
        <f t="shared" si="23"/>
        <v/>
      </c>
    </row>
    <row r="44" spans="1:42">
      <c r="A44" s="35">
        <v>41</v>
      </c>
      <c r="B44">
        <f>Classement!B44</f>
        <v>19.100000000000001</v>
      </c>
      <c r="C44" t="str">
        <f>Classement!C44</f>
        <v>MATHIEU, Odile</v>
      </c>
      <c r="D44" s="14">
        <f t="shared" si="4"/>
        <v>160</v>
      </c>
      <c r="E44" s="14">
        <f t="shared" si="5"/>
        <v>160</v>
      </c>
      <c r="F44" s="14">
        <f t="shared" si="6"/>
        <v>0</v>
      </c>
      <c r="G44" s="14">
        <f t="shared" si="7"/>
        <v>0</v>
      </c>
      <c r="H44" s="14">
        <f t="shared" si="8"/>
        <v>0</v>
      </c>
      <c r="I44" s="14">
        <f t="shared" si="9"/>
        <v>0</v>
      </c>
      <c r="J44" s="14">
        <f t="shared" si="10"/>
        <v>0</v>
      </c>
      <c r="K44" s="14">
        <f t="shared" si="11"/>
        <v>0</v>
      </c>
      <c r="L44" s="14">
        <f t="shared" si="12"/>
        <v>0</v>
      </c>
      <c r="M44" s="14">
        <f t="shared" si="13"/>
        <v>0</v>
      </c>
      <c r="N44" s="14">
        <f t="shared" si="14"/>
        <v>0</v>
      </c>
      <c r="O44" s="14">
        <f t="shared" si="15"/>
        <v>0</v>
      </c>
      <c r="P44" s="14">
        <f t="shared" si="16"/>
        <v>0</v>
      </c>
      <c r="Q44" s="14">
        <f t="shared" si="17"/>
        <v>0</v>
      </c>
      <c r="R44" s="14">
        <f t="shared" si="26"/>
        <v>0</v>
      </c>
      <c r="S44" s="14">
        <f t="shared" si="18"/>
        <v>0</v>
      </c>
      <c r="T44" s="14">
        <f t="shared" si="19"/>
        <v>0</v>
      </c>
      <c r="U44" s="6">
        <f t="shared" si="20"/>
        <v>0</v>
      </c>
      <c r="V44" s="15">
        <f t="shared" si="24"/>
        <v>320</v>
      </c>
      <c r="W44" s="16">
        <f>VLOOKUP($C44,'SGA1'!$D$1:$G$80,2,FALSE)</f>
        <v>160</v>
      </c>
      <c r="X44" s="16">
        <f>VLOOKUP($C44,'SGA2'!$D$1:$G$80,2,FALSE)</f>
        <v>160</v>
      </c>
      <c r="Y44" s="16" t="e">
        <f>VLOOKUP($C44,'SGA3'!$D$1:$G$80,2,FALSE)</f>
        <v>#N/A</v>
      </c>
      <c r="Z44" s="16" t="e">
        <f>VLOOKUP($C44,'SGA4'!$D$1:$G$80,2,FALSE)</f>
        <v>#N/A</v>
      </c>
      <c r="AA44" s="16" t="e">
        <f>VLOOKUP($C44,'SGA5'!$D$1:$G$80,2,FALSE)</f>
        <v>#N/A</v>
      </c>
      <c r="AB44" s="16" t="e">
        <f>VLOOKUP($C44,'SGA6'!$D$1:$G$80,2,FALSE)</f>
        <v>#N/A</v>
      </c>
      <c r="AC44" s="16" t="e">
        <f>VLOOKUP($C44,'SGA7'!$D$1:$G$80,2,FALSE)</f>
        <v>#N/A</v>
      </c>
      <c r="AD44" s="16" t="e">
        <f>VLOOKUP($C44,'SGA8'!$D$1:$G$80,2,FALSE)</f>
        <v>#N/A</v>
      </c>
      <c r="AE44" s="16" t="e">
        <f>VLOOKUP($C44,'SGA9'!$D$1:$G$80,2,FALSE)</f>
        <v>#N/A</v>
      </c>
      <c r="AF44" s="16" t="e">
        <f>VLOOKUP($C44,'SGA10'!$D$1:$G$80,2,FALSE)</f>
        <v>#N/A</v>
      </c>
      <c r="AG44" s="16" t="e">
        <f>VLOOKUP($C44,'SGA11'!$D$1:$G$80,2,FALSE)</f>
        <v>#N/A</v>
      </c>
      <c r="AH44" s="16" t="e">
        <f>VLOOKUP($C44,'SGA12'!$D$1:$G$80,2,FALSE)</f>
        <v>#N/A</v>
      </c>
      <c r="AI44" s="16" t="e">
        <f>VLOOKUP($C44,'SGA13'!$D$1:$G$80,2,FALSE)</f>
        <v>#N/A</v>
      </c>
      <c r="AJ44" s="16" t="e">
        <f>VLOOKUP($C44,'SGA14'!$D$1:$G$80,2,FALSE)</f>
        <v>#N/A</v>
      </c>
      <c r="AK44" s="16" t="e">
        <f>VLOOKUP($C44,'SGA15'!$D$1:$G$80,2,FALSE)</f>
        <v>#N/A</v>
      </c>
      <c r="AL44" s="16" t="e">
        <f>VLOOKUP($C44,'SGA16'!$D$1:$G$80,2,FALSE)</f>
        <v>#N/A</v>
      </c>
      <c r="AM44" s="16" t="e">
        <f>VLOOKUP($C44,'SGA17'!$D$1:$G$80,2,FALSE)</f>
        <v>#N/A</v>
      </c>
      <c r="AN44" s="13">
        <f t="shared" si="21"/>
        <v>2</v>
      </c>
      <c r="AO44" s="45" t="str">
        <f t="shared" si="22"/>
        <v/>
      </c>
      <c r="AP44" s="45" t="str">
        <f t="shared" si="23"/>
        <v/>
      </c>
    </row>
    <row r="45" spans="1:42">
      <c r="A45" s="35">
        <v>42</v>
      </c>
      <c r="B45">
        <f>Classement!B45</f>
        <v>17.3</v>
      </c>
      <c r="C45" t="str">
        <f>Classement!C45</f>
        <v>MATHIEU, Patrice</v>
      </c>
      <c r="D45" s="14">
        <f t="shared" si="4"/>
        <v>200</v>
      </c>
      <c r="E45" s="14">
        <f t="shared" si="5"/>
        <v>200</v>
      </c>
      <c r="F45" s="14">
        <f t="shared" si="6"/>
        <v>0</v>
      </c>
      <c r="G45" s="14">
        <f t="shared" si="7"/>
        <v>0</v>
      </c>
      <c r="H45" s="14">
        <f t="shared" si="8"/>
        <v>0</v>
      </c>
      <c r="I45" s="14">
        <f t="shared" si="9"/>
        <v>0</v>
      </c>
      <c r="J45" s="14">
        <f t="shared" si="10"/>
        <v>0</v>
      </c>
      <c r="K45" s="14">
        <f t="shared" si="11"/>
        <v>0</v>
      </c>
      <c r="L45" s="14">
        <f t="shared" si="12"/>
        <v>0</v>
      </c>
      <c r="M45" s="14">
        <f t="shared" si="13"/>
        <v>0</v>
      </c>
      <c r="N45" s="14">
        <f t="shared" si="14"/>
        <v>0</v>
      </c>
      <c r="O45" s="14">
        <f t="shared" si="15"/>
        <v>0</v>
      </c>
      <c r="P45" s="14">
        <f t="shared" si="16"/>
        <v>0</v>
      </c>
      <c r="Q45" s="14">
        <f t="shared" si="17"/>
        <v>0</v>
      </c>
      <c r="R45" s="14">
        <f t="shared" si="26"/>
        <v>0</v>
      </c>
      <c r="S45" s="14">
        <f t="shared" si="18"/>
        <v>0</v>
      </c>
      <c r="T45" s="14">
        <f t="shared" si="19"/>
        <v>0</v>
      </c>
      <c r="U45" s="6">
        <f t="shared" si="20"/>
        <v>0</v>
      </c>
      <c r="V45" s="15">
        <f t="shared" si="24"/>
        <v>400</v>
      </c>
      <c r="W45" s="16">
        <f>VLOOKUP($C45,'SGA1'!$D$1:$G$80,2,FALSE)</f>
        <v>200</v>
      </c>
      <c r="X45" s="16">
        <f>VLOOKUP($C45,'SGA2'!$D$1:$G$80,2,FALSE)</f>
        <v>200</v>
      </c>
      <c r="Y45" s="16" t="e">
        <f>VLOOKUP($C45,'SGA3'!$D$1:$G$80,2,FALSE)</f>
        <v>#N/A</v>
      </c>
      <c r="Z45" s="16" t="e">
        <f>VLOOKUP($C45,'SGA4'!$D$1:$G$80,2,FALSE)</f>
        <v>#N/A</v>
      </c>
      <c r="AA45" s="16" t="e">
        <f>VLOOKUP($C45,'SGA5'!$D$1:$G$80,2,FALSE)</f>
        <v>#N/A</v>
      </c>
      <c r="AB45" s="16" t="e">
        <f>VLOOKUP($C45,'SGA6'!$D$1:$G$80,2,FALSE)</f>
        <v>#N/A</v>
      </c>
      <c r="AC45" s="16" t="e">
        <f>VLOOKUP($C45,'SGA7'!$D$1:$G$80,2,FALSE)</f>
        <v>#N/A</v>
      </c>
      <c r="AD45" s="16" t="e">
        <f>VLOOKUP($C45,'SGA8'!$D$1:$G$80,2,FALSE)</f>
        <v>#N/A</v>
      </c>
      <c r="AE45" s="16" t="e">
        <f>VLOOKUP($C45,'SGA9'!$D$1:$G$80,2,FALSE)</f>
        <v>#N/A</v>
      </c>
      <c r="AF45" s="16" t="e">
        <f>VLOOKUP($C45,'SGA10'!$D$1:$G$80,2,FALSE)</f>
        <v>#N/A</v>
      </c>
      <c r="AG45" s="16" t="e">
        <f>VLOOKUP($C45,'SGA11'!$D$1:$G$80,2,FALSE)</f>
        <v>#N/A</v>
      </c>
      <c r="AH45" s="16" t="e">
        <f>VLOOKUP($C45,'SGA12'!$D$1:$G$80,2,FALSE)</f>
        <v>#N/A</v>
      </c>
      <c r="AI45" s="16" t="e">
        <f>VLOOKUP($C45,'SGA13'!$D$1:$G$80,2,FALSE)</f>
        <v>#N/A</v>
      </c>
      <c r="AJ45" s="16" t="e">
        <f>VLOOKUP($C45,'SGA14'!$D$1:$G$80,2,FALSE)</f>
        <v>#N/A</v>
      </c>
      <c r="AK45" s="16" t="e">
        <f>VLOOKUP($C45,'SGA15'!$D$1:$G$80,2,FALSE)</f>
        <v>#N/A</v>
      </c>
      <c r="AL45" s="16" t="e">
        <f>VLOOKUP($C45,'SGA16'!$D$1:$G$80,2,FALSE)</f>
        <v>#N/A</v>
      </c>
      <c r="AM45" s="16" t="e">
        <f>VLOOKUP($C45,'SGA17'!$D$1:$G$80,2,FALSE)</f>
        <v>#N/A</v>
      </c>
      <c r="AN45" s="13">
        <f t="shared" si="21"/>
        <v>2</v>
      </c>
      <c r="AO45" s="45" t="str">
        <f t="shared" si="22"/>
        <v/>
      </c>
      <c r="AP45" s="45" t="str">
        <f t="shared" si="23"/>
        <v/>
      </c>
    </row>
    <row r="46" spans="1:42">
      <c r="A46" s="35">
        <v>43</v>
      </c>
      <c r="B46">
        <f>Classement!B46</f>
        <v>39.5</v>
      </c>
      <c r="C46" t="str">
        <f>Classement!C46</f>
        <v>MEILLER, Jean François</v>
      </c>
      <c r="D46" s="14">
        <f t="shared" si="4"/>
        <v>160</v>
      </c>
      <c r="E46" s="14">
        <f t="shared" si="5"/>
        <v>260</v>
      </c>
      <c r="F46" s="14">
        <f t="shared" si="6"/>
        <v>0</v>
      </c>
      <c r="G46" s="14">
        <f t="shared" si="7"/>
        <v>0</v>
      </c>
      <c r="H46" s="14">
        <f t="shared" si="8"/>
        <v>0</v>
      </c>
      <c r="I46" s="14">
        <f t="shared" si="9"/>
        <v>0</v>
      </c>
      <c r="J46" s="14">
        <f t="shared" si="10"/>
        <v>0</v>
      </c>
      <c r="K46" s="14">
        <f t="shared" si="11"/>
        <v>0</v>
      </c>
      <c r="L46" s="14">
        <f t="shared" si="12"/>
        <v>0</v>
      </c>
      <c r="M46" s="14">
        <f t="shared" si="13"/>
        <v>0</v>
      </c>
      <c r="N46" s="14">
        <f t="shared" si="14"/>
        <v>0</v>
      </c>
      <c r="O46" s="14">
        <f t="shared" si="15"/>
        <v>0</v>
      </c>
      <c r="P46" s="14">
        <f t="shared" si="16"/>
        <v>0</v>
      </c>
      <c r="Q46" s="14">
        <f t="shared" si="17"/>
        <v>0</v>
      </c>
      <c r="R46" s="14">
        <f t="shared" si="26"/>
        <v>0</v>
      </c>
      <c r="S46" s="14">
        <f t="shared" si="18"/>
        <v>0</v>
      </c>
      <c r="T46" s="14">
        <f t="shared" si="19"/>
        <v>0</v>
      </c>
      <c r="U46" s="6">
        <f t="shared" si="20"/>
        <v>0</v>
      </c>
      <c r="V46" s="15">
        <f t="shared" si="24"/>
        <v>420</v>
      </c>
      <c r="W46" s="16">
        <f>VLOOKUP($C46,'SGA1'!$D$1:$G$80,2,FALSE)</f>
        <v>160</v>
      </c>
      <c r="X46" s="16">
        <f>VLOOKUP($C46,'SGA2'!$D$1:$G$80,2,FALSE)</f>
        <v>260</v>
      </c>
      <c r="Y46" s="16" t="e">
        <f>VLOOKUP($C46,'SGA3'!$D$1:$G$80,2,FALSE)</f>
        <v>#N/A</v>
      </c>
      <c r="Z46" s="16" t="e">
        <f>VLOOKUP($C46,'SGA4'!$D$1:$G$80,2,FALSE)</f>
        <v>#N/A</v>
      </c>
      <c r="AA46" s="16" t="e">
        <f>VLOOKUP($C46,'SGA5'!$D$1:$G$80,2,FALSE)</f>
        <v>#N/A</v>
      </c>
      <c r="AB46" s="16" t="e">
        <f>VLOOKUP($C46,'SGA6'!$D$1:$G$80,2,FALSE)</f>
        <v>#N/A</v>
      </c>
      <c r="AC46" s="16" t="e">
        <f>VLOOKUP($C46,'SGA7'!$D$1:$G$80,2,FALSE)</f>
        <v>#N/A</v>
      </c>
      <c r="AD46" s="16" t="e">
        <f>VLOOKUP($C46,'SGA8'!$D$1:$G$80,2,FALSE)</f>
        <v>#N/A</v>
      </c>
      <c r="AE46" s="16" t="e">
        <f>VLOOKUP($C46,'SGA9'!$D$1:$G$80,2,FALSE)</f>
        <v>#N/A</v>
      </c>
      <c r="AF46" s="16" t="e">
        <f>VLOOKUP($C46,'SGA10'!$D$1:$G$80,2,FALSE)</f>
        <v>#N/A</v>
      </c>
      <c r="AG46" s="16" t="e">
        <f>VLOOKUP($C46,'SGA11'!$D$1:$G$80,2,FALSE)</f>
        <v>#N/A</v>
      </c>
      <c r="AH46" s="16" t="e">
        <f>VLOOKUP($C46,'SGA12'!$D$1:$G$80,2,FALSE)</f>
        <v>#N/A</v>
      </c>
      <c r="AI46" s="16" t="e">
        <f>VLOOKUP($C46,'SGA13'!$D$1:$G$80,2,FALSE)</f>
        <v>#N/A</v>
      </c>
      <c r="AJ46" s="16" t="e">
        <f>VLOOKUP($C46,'SGA14'!$D$1:$G$80,2,FALSE)</f>
        <v>#N/A</v>
      </c>
      <c r="AK46" s="16" t="e">
        <f>VLOOKUP($C46,'SGA15'!$D$1:$G$80,2,FALSE)</f>
        <v>#N/A</v>
      </c>
      <c r="AL46" s="16" t="e">
        <f>VLOOKUP($C46,'SGA16'!$D$1:$G$80,2,FALSE)</f>
        <v>#N/A</v>
      </c>
      <c r="AM46" s="16" t="e">
        <f>VLOOKUP($C46,'SGA17'!$D$1:$G$80,2,FALSE)</f>
        <v>#N/A</v>
      </c>
      <c r="AN46" s="13">
        <f t="shared" si="21"/>
        <v>2</v>
      </c>
      <c r="AO46" s="45" t="str">
        <f t="shared" si="22"/>
        <v/>
      </c>
      <c r="AP46" s="45" t="str">
        <f t="shared" si="23"/>
        <v/>
      </c>
    </row>
    <row r="47" spans="1:42">
      <c r="A47" s="35">
        <v>44</v>
      </c>
      <c r="B47">
        <f>Classement!B47</f>
        <v>28.7</v>
      </c>
      <c r="C47" t="str">
        <f>Classement!C47</f>
        <v>PASQUELIN,, Joel</v>
      </c>
      <c r="D47" s="14">
        <f t="shared" si="4"/>
        <v>0</v>
      </c>
      <c r="E47" s="14">
        <f t="shared" si="5"/>
        <v>0</v>
      </c>
      <c r="F47" s="14">
        <f t="shared" si="6"/>
        <v>0</v>
      </c>
      <c r="G47" s="14">
        <f t="shared" si="7"/>
        <v>0</v>
      </c>
      <c r="H47" s="14">
        <f t="shared" si="8"/>
        <v>0</v>
      </c>
      <c r="I47" s="14">
        <f t="shared" si="9"/>
        <v>0</v>
      </c>
      <c r="J47" s="14">
        <f t="shared" si="10"/>
        <v>0</v>
      </c>
      <c r="K47" s="14">
        <f t="shared" si="11"/>
        <v>0</v>
      </c>
      <c r="L47" s="14">
        <f t="shared" si="12"/>
        <v>0</v>
      </c>
      <c r="M47" s="14">
        <f t="shared" si="13"/>
        <v>0</v>
      </c>
      <c r="N47" s="14">
        <f t="shared" si="14"/>
        <v>0</v>
      </c>
      <c r="O47" s="14">
        <f t="shared" si="15"/>
        <v>0</v>
      </c>
      <c r="P47" s="14">
        <f t="shared" si="16"/>
        <v>0</v>
      </c>
      <c r="Q47" s="14">
        <f t="shared" si="17"/>
        <v>0</v>
      </c>
      <c r="R47" s="14">
        <f t="shared" si="26"/>
        <v>0</v>
      </c>
      <c r="S47" s="14">
        <f t="shared" si="18"/>
        <v>0</v>
      </c>
      <c r="T47" s="14">
        <f t="shared" si="19"/>
        <v>0</v>
      </c>
      <c r="U47" s="6">
        <f t="shared" si="20"/>
        <v>0</v>
      </c>
      <c r="V47" s="15">
        <f t="shared" si="24"/>
        <v>0</v>
      </c>
      <c r="W47" s="16" t="e">
        <f>VLOOKUP($C47,'SGA1'!$D$1:$G$80,2,FALSE)</f>
        <v>#N/A</v>
      </c>
      <c r="X47" s="16" t="e">
        <f>VLOOKUP($C47,'SGA2'!$D$1:$G$80,2,FALSE)</f>
        <v>#N/A</v>
      </c>
      <c r="Y47" s="16" t="e">
        <f>VLOOKUP($C47,'SGA3'!$D$1:$G$80,2,FALSE)</f>
        <v>#N/A</v>
      </c>
      <c r="Z47" s="16" t="e">
        <f>VLOOKUP($C47,'SGA4'!$D$1:$G$80,2,FALSE)</f>
        <v>#N/A</v>
      </c>
      <c r="AA47" s="16" t="e">
        <f>VLOOKUP($C47,'SGA5'!$D$1:$G$80,2,FALSE)</f>
        <v>#N/A</v>
      </c>
      <c r="AB47" s="16" t="e">
        <f>VLOOKUP($C47,'SGA6'!$D$1:$G$80,2,FALSE)</f>
        <v>#N/A</v>
      </c>
      <c r="AC47" s="16" t="e">
        <f>VLOOKUP($C47,'SGA7'!$D$1:$G$80,2,FALSE)</f>
        <v>#N/A</v>
      </c>
      <c r="AD47" s="16" t="e">
        <f>VLOOKUP($C47,'SGA8'!$D$1:$G$80,2,FALSE)</f>
        <v>#N/A</v>
      </c>
      <c r="AE47" s="16" t="e">
        <f>VLOOKUP($C47,'SGA9'!$D$1:$G$80,2,FALSE)</f>
        <v>#N/A</v>
      </c>
      <c r="AF47" s="16" t="e">
        <f>VLOOKUP($C47,'SGA10'!$D$1:$G$80,2,FALSE)</f>
        <v>#N/A</v>
      </c>
      <c r="AG47" s="16" t="e">
        <f>VLOOKUP($C47,'SGA11'!$D$1:$G$80,2,FALSE)</f>
        <v>#N/A</v>
      </c>
      <c r="AH47" s="16" t="e">
        <f>VLOOKUP($C47,'SGA12'!$D$1:$G$80,2,FALSE)</f>
        <v>#N/A</v>
      </c>
      <c r="AI47" s="16" t="e">
        <f>VLOOKUP($C47,'SGA13'!$D$1:$G$80,2,FALSE)</f>
        <v>#N/A</v>
      </c>
      <c r="AJ47" s="16" t="e">
        <f>VLOOKUP($C47,'SGA14'!$D$1:$G$80,2,FALSE)</f>
        <v>#N/A</v>
      </c>
      <c r="AK47" s="16" t="e">
        <f>VLOOKUP($C47,'SGA15'!$D$1:$G$80,2,FALSE)</f>
        <v>#N/A</v>
      </c>
      <c r="AL47" s="16" t="e">
        <f>VLOOKUP($C47,'SGA16'!$D$1:$G$80,2,FALSE)</f>
        <v>#N/A</v>
      </c>
      <c r="AM47" s="16" t="e">
        <f>VLOOKUP($C47,'SGA17'!$D$1:$G$80,2,FALSE)</f>
        <v>#N/A</v>
      </c>
      <c r="AN47" s="13">
        <f t="shared" si="21"/>
        <v>0</v>
      </c>
      <c r="AO47" s="45" t="str">
        <f t="shared" si="22"/>
        <v/>
      </c>
      <c r="AP47" s="45" t="str">
        <f t="shared" si="23"/>
        <v/>
      </c>
    </row>
    <row r="48" spans="1:42">
      <c r="A48" s="35">
        <v>45</v>
      </c>
      <c r="B48">
        <f>Classement!B48</f>
        <v>27.5</v>
      </c>
      <c r="C48" t="str">
        <f>Classement!C48</f>
        <v>PERRON, Maurice</v>
      </c>
      <c r="D48" s="14">
        <f t="shared" si="4"/>
        <v>190</v>
      </c>
      <c r="E48" s="14">
        <f t="shared" si="5"/>
        <v>0</v>
      </c>
      <c r="F48" s="14">
        <f t="shared" si="6"/>
        <v>0</v>
      </c>
      <c r="G48" s="14">
        <f t="shared" si="7"/>
        <v>0</v>
      </c>
      <c r="H48" s="14">
        <f t="shared" si="8"/>
        <v>0</v>
      </c>
      <c r="I48" s="14">
        <f t="shared" si="9"/>
        <v>0</v>
      </c>
      <c r="J48" s="14">
        <f t="shared" si="10"/>
        <v>0</v>
      </c>
      <c r="K48" s="14">
        <f t="shared" si="11"/>
        <v>0</v>
      </c>
      <c r="L48" s="14">
        <f t="shared" si="12"/>
        <v>0</v>
      </c>
      <c r="M48" s="14">
        <f t="shared" si="13"/>
        <v>0</v>
      </c>
      <c r="N48" s="14">
        <f t="shared" si="14"/>
        <v>0</v>
      </c>
      <c r="O48" s="14">
        <f t="shared" si="15"/>
        <v>0</v>
      </c>
      <c r="P48" s="14">
        <f t="shared" si="16"/>
        <v>0</v>
      </c>
      <c r="Q48" s="14">
        <f t="shared" si="17"/>
        <v>0</v>
      </c>
      <c r="R48" s="14">
        <f t="shared" si="26"/>
        <v>0</v>
      </c>
      <c r="S48" s="14">
        <f t="shared" si="18"/>
        <v>0</v>
      </c>
      <c r="T48" s="14">
        <f t="shared" si="19"/>
        <v>0</v>
      </c>
      <c r="U48" s="6">
        <f t="shared" si="20"/>
        <v>0</v>
      </c>
      <c r="V48" s="15">
        <f t="shared" si="24"/>
        <v>190</v>
      </c>
      <c r="W48" s="16">
        <f>VLOOKUP($C48,'SGA1'!$D$1:$G$80,2,FALSE)</f>
        <v>190</v>
      </c>
      <c r="X48" s="16" t="e">
        <f>VLOOKUP($C48,'SGA2'!$D$1:$G$80,2,FALSE)</f>
        <v>#N/A</v>
      </c>
      <c r="Y48" s="16" t="e">
        <f>VLOOKUP($C48,'SGA3'!$D$1:$G$80,2,FALSE)</f>
        <v>#N/A</v>
      </c>
      <c r="Z48" s="16" t="e">
        <f>VLOOKUP($C48,'SGA4'!$D$1:$G$80,2,FALSE)</f>
        <v>#N/A</v>
      </c>
      <c r="AA48" s="16" t="e">
        <f>VLOOKUP($C48,'SGA5'!$D$1:$G$80,2,FALSE)</f>
        <v>#N/A</v>
      </c>
      <c r="AB48" s="16" t="e">
        <f>VLOOKUP($C48,'SGA6'!$D$1:$G$80,2,FALSE)</f>
        <v>#N/A</v>
      </c>
      <c r="AC48" s="16" t="e">
        <f>VLOOKUP($C48,'SGA7'!$D$1:$G$80,2,FALSE)</f>
        <v>#N/A</v>
      </c>
      <c r="AD48" s="16" t="e">
        <f>VLOOKUP($C48,'SGA8'!$D$1:$G$80,2,FALSE)</f>
        <v>#N/A</v>
      </c>
      <c r="AE48" s="16" t="e">
        <f>VLOOKUP($C48,'SGA9'!$D$1:$G$80,2,FALSE)</f>
        <v>#N/A</v>
      </c>
      <c r="AF48" s="16" t="e">
        <f>VLOOKUP($C48,'SGA10'!$D$1:$G$80,2,FALSE)</f>
        <v>#N/A</v>
      </c>
      <c r="AG48" s="16" t="e">
        <f>VLOOKUP($C48,'SGA11'!$D$1:$G$80,2,FALSE)</f>
        <v>#N/A</v>
      </c>
      <c r="AH48" s="16" t="e">
        <f>VLOOKUP($C48,'SGA12'!$D$1:$G$80,2,FALSE)</f>
        <v>#N/A</v>
      </c>
      <c r="AI48" s="16" t="e">
        <f>VLOOKUP($C48,'SGA13'!$D$1:$G$80,2,FALSE)</f>
        <v>#N/A</v>
      </c>
      <c r="AJ48" s="16" t="e">
        <f>VLOOKUP($C48,'SGA14'!$D$1:$G$80,2,FALSE)</f>
        <v>#N/A</v>
      </c>
      <c r="AK48" s="16" t="e">
        <f>VLOOKUP($C48,'SGA15'!$D$1:$G$80,2,FALSE)</f>
        <v>#N/A</v>
      </c>
      <c r="AL48" s="16" t="e">
        <f>VLOOKUP($C48,'SGA16'!$D$1:$G$80,2,FALSE)</f>
        <v>#N/A</v>
      </c>
      <c r="AM48" s="16" t="e">
        <f>VLOOKUP($C48,'SGA17'!$D$1:$G$80,2,FALSE)</f>
        <v>#N/A</v>
      </c>
      <c r="AN48" s="13">
        <f t="shared" si="21"/>
        <v>1</v>
      </c>
      <c r="AO48" s="45" t="str">
        <f t="shared" si="22"/>
        <v/>
      </c>
      <c r="AP48" s="45" t="str">
        <f t="shared" si="23"/>
        <v/>
      </c>
    </row>
    <row r="49" spans="1:42">
      <c r="A49" s="35">
        <v>46</v>
      </c>
      <c r="B49">
        <f>Classement!B49</f>
        <v>15.4</v>
      </c>
      <c r="C49" t="str">
        <f>Classement!C49</f>
        <v>PETITE, Christian</v>
      </c>
      <c r="D49" s="14">
        <f t="shared" si="4"/>
        <v>0</v>
      </c>
      <c r="E49" s="14">
        <f t="shared" si="5"/>
        <v>0</v>
      </c>
      <c r="F49" s="14">
        <f t="shared" si="6"/>
        <v>0</v>
      </c>
      <c r="G49" s="14">
        <f t="shared" si="7"/>
        <v>0</v>
      </c>
      <c r="H49" s="14">
        <f t="shared" si="8"/>
        <v>0</v>
      </c>
      <c r="I49" s="14">
        <f t="shared" si="9"/>
        <v>0</v>
      </c>
      <c r="J49" s="14">
        <f t="shared" si="10"/>
        <v>0</v>
      </c>
      <c r="K49" s="14">
        <f t="shared" si="11"/>
        <v>0</v>
      </c>
      <c r="L49" s="14">
        <f t="shared" si="12"/>
        <v>0</v>
      </c>
      <c r="M49" s="14">
        <f t="shared" si="13"/>
        <v>0</v>
      </c>
      <c r="N49" s="14">
        <f t="shared" si="14"/>
        <v>0</v>
      </c>
      <c r="O49" s="14">
        <f t="shared" si="15"/>
        <v>0</v>
      </c>
      <c r="P49" s="14">
        <f t="shared" si="16"/>
        <v>0</v>
      </c>
      <c r="Q49" s="14">
        <f t="shared" si="17"/>
        <v>0</v>
      </c>
      <c r="R49" s="14">
        <f t="shared" si="26"/>
        <v>0</v>
      </c>
      <c r="S49" s="14">
        <f t="shared" si="18"/>
        <v>0</v>
      </c>
      <c r="T49" s="14">
        <f t="shared" si="19"/>
        <v>0</v>
      </c>
      <c r="U49" s="6">
        <f t="shared" si="20"/>
        <v>0</v>
      </c>
      <c r="V49" s="15">
        <f t="shared" si="24"/>
        <v>0</v>
      </c>
      <c r="W49" s="16" t="e">
        <f>VLOOKUP($C49,'SGA1'!$D$1:$G$80,2,FALSE)</f>
        <v>#N/A</v>
      </c>
      <c r="X49" s="16" t="e">
        <f>VLOOKUP($C49,'SGA2'!$D$1:$G$80,2,FALSE)</f>
        <v>#N/A</v>
      </c>
      <c r="Y49" s="16" t="e">
        <f>VLOOKUP($C49,'SGA3'!$D$1:$G$80,2,FALSE)</f>
        <v>#N/A</v>
      </c>
      <c r="Z49" s="16" t="e">
        <f>VLOOKUP($C49,'SGA4'!$D$1:$G$80,2,FALSE)</f>
        <v>#N/A</v>
      </c>
      <c r="AA49" s="16" t="e">
        <f>VLOOKUP($C49,'SGA5'!$D$1:$G$80,2,FALSE)</f>
        <v>#N/A</v>
      </c>
      <c r="AB49" s="16" t="e">
        <f>VLOOKUP($C49,'SGA6'!$D$1:$G$80,2,FALSE)</f>
        <v>#N/A</v>
      </c>
      <c r="AC49" s="16" t="e">
        <f>VLOOKUP($C49,'SGA7'!$D$1:$G$80,2,FALSE)</f>
        <v>#N/A</v>
      </c>
      <c r="AD49" s="16" t="e">
        <f>VLOOKUP($C49,'SGA8'!$D$1:$G$80,2,FALSE)</f>
        <v>#N/A</v>
      </c>
      <c r="AE49" s="16" t="e">
        <f>VLOOKUP($C49,'SGA9'!$D$1:$G$80,2,FALSE)</f>
        <v>#N/A</v>
      </c>
      <c r="AF49" s="16" t="e">
        <f>VLOOKUP($C49,'SGA10'!$D$1:$G$80,2,FALSE)</f>
        <v>#N/A</v>
      </c>
      <c r="AG49" s="16" t="e">
        <f>VLOOKUP($C49,'SGA11'!$D$1:$G$80,2,FALSE)</f>
        <v>#N/A</v>
      </c>
      <c r="AH49" s="16" t="e">
        <f>VLOOKUP($C49,'SGA12'!$D$1:$G$80,2,FALSE)</f>
        <v>#N/A</v>
      </c>
      <c r="AI49" s="16" t="e">
        <f>VLOOKUP($C49,'SGA13'!$D$1:$G$80,2,FALSE)</f>
        <v>#N/A</v>
      </c>
      <c r="AJ49" s="16" t="e">
        <f>VLOOKUP($C49,'SGA14'!$D$1:$G$80,2,FALSE)</f>
        <v>#N/A</v>
      </c>
      <c r="AK49" s="16" t="e">
        <f>VLOOKUP($C49,'SGA15'!$D$1:$G$80,2,FALSE)</f>
        <v>#N/A</v>
      </c>
      <c r="AL49" s="16" t="e">
        <f>VLOOKUP($C49,'SGA16'!$D$1:$G$80,2,FALSE)</f>
        <v>#N/A</v>
      </c>
      <c r="AM49" s="16" t="e">
        <f>VLOOKUP($C49,'SGA17'!$D$1:$G$80,2,FALSE)</f>
        <v>#N/A</v>
      </c>
      <c r="AN49" s="13">
        <f t="shared" si="21"/>
        <v>0</v>
      </c>
      <c r="AO49" s="45" t="str">
        <f t="shared" si="22"/>
        <v/>
      </c>
      <c r="AP49" s="45" t="str">
        <f t="shared" si="23"/>
        <v/>
      </c>
    </row>
    <row r="50" spans="1:42">
      <c r="A50" s="35">
        <v>47</v>
      </c>
      <c r="B50">
        <f>Classement!B50</f>
        <v>16.3</v>
      </c>
      <c r="C50" t="str">
        <f>Classement!C50</f>
        <v>PETITE, Julie</v>
      </c>
      <c r="D50" s="14">
        <f t="shared" si="4"/>
        <v>0</v>
      </c>
      <c r="E50" s="14">
        <f t="shared" si="5"/>
        <v>0</v>
      </c>
      <c r="F50" s="14">
        <f t="shared" si="6"/>
        <v>0</v>
      </c>
      <c r="G50" s="14">
        <f t="shared" si="7"/>
        <v>0</v>
      </c>
      <c r="H50" s="14">
        <f t="shared" si="8"/>
        <v>0</v>
      </c>
      <c r="I50" s="14">
        <f t="shared" si="9"/>
        <v>0</v>
      </c>
      <c r="J50" s="14">
        <f t="shared" si="10"/>
        <v>0</v>
      </c>
      <c r="K50" s="14">
        <f t="shared" si="11"/>
        <v>0</v>
      </c>
      <c r="L50" s="14">
        <f t="shared" si="12"/>
        <v>0</v>
      </c>
      <c r="M50" s="14">
        <f t="shared" si="13"/>
        <v>0</v>
      </c>
      <c r="N50" s="14">
        <f t="shared" si="14"/>
        <v>0</v>
      </c>
      <c r="O50" s="14">
        <f t="shared" si="15"/>
        <v>0</v>
      </c>
      <c r="P50" s="14">
        <f t="shared" si="16"/>
        <v>0</v>
      </c>
      <c r="Q50" s="14">
        <f t="shared" si="17"/>
        <v>0</v>
      </c>
      <c r="R50" s="14">
        <f t="shared" si="26"/>
        <v>0</v>
      </c>
      <c r="S50" s="14">
        <f t="shared" si="18"/>
        <v>0</v>
      </c>
      <c r="T50" s="14">
        <f t="shared" si="19"/>
        <v>0</v>
      </c>
      <c r="U50" s="6">
        <f t="shared" si="20"/>
        <v>0</v>
      </c>
      <c r="V50" s="15">
        <f t="shared" si="24"/>
        <v>0</v>
      </c>
      <c r="W50" s="16" t="e">
        <f>VLOOKUP($C50,'SGA1'!$D$1:$G$80,2,FALSE)</f>
        <v>#N/A</v>
      </c>
      <c r="X50" s="16" t="e">
        <f>VLOOKUP($C50,'SGA2'!$D$1:$G$80,2,FALSE)</f>
        <v>#N/A</v>
      </c>
      <c r="Y50" s="16" t="e">
        <f>VLOOKUP($C50,'SGA3'!$D$1:$G$80,2,FALSE)</f>
        <v>#N/A</v>
      </c>
      <c r="Z50" s="16" t="e">
        <f>VLOOKUP($C50,'SGA4'!$D$1:$G$80,2,FALSE)</f>
        <v>#N/A</v>
      </c>
      <c r="AA50" s="16" t="e">
        <f>VLOOKUP($C50,'SGA5'!$D$1:$G$80,2,FALSE)</f>
        <v>#N/A</v>
      </c>
      <c r="AB50" s="16" t="e">
        <f>VLOOKUP($C50,'SGA6'!$D$1:$G$80,2,FALSE)</f>
        <v>#N/A</v>
      </c>
      <c r="AC50" s="16" t="e">
        <f>VLOOKUP($C50,'SGA7'!$D$1:$G$80,2,FALSE)</f>
        <v>#N/A</v>
      </c>
      <c r="AD50" s="16" t="e">
        <f>VLOOKUP($C50,'SGA8'!$D$1:$G$80,2,FALSE)</f>
        <v>#N/A</v>
      </c>
      <c r="AE50" s="16" t="e">
        <f>VLOOKUP($C50,'SGA9'!$D$1:$G$80,2,FALSE)</f>
        <v>#N/A</v>
      </c>
      <c r="AF50" s="16" t="e">
        <f>VLOOKUP($C50,'SGA10'!$D$1:$G$80,2,FALSE)</f>
        <v>#N/A</v>
      </c>
      <c r="AG50" s="16" t="e">
        <f>VLOOKUP($C50,'SGA11'!$D$1:$G$80,2,FALSE)</f>
        <v>#N/A</v>
      </c>
      <c r="AH50" s="16" t="e">
        <f>VLOOKUP($C50,'SGA12'!$D$1:$G$80,2,FALSE)</f>
        <v>#N/A</v>
      </c>
      <c r="AI50" s="16" t="e">
        <f>VLOOKUP($C50,'SGA13'!$D$1:$G$80,2,FALSE)</f>
        <v>#N/A</v>
      </c>
      <c r="AJ50" s="16" t="e">
        <f>VLOOKUP($C50,'SGA14'!$D$1:$G$80,2,FALSE)</f>
        <v>#N/A</v>
      </c>
      <c r="AK50" s="16" t="e">
        <f>VLOOKUP($C50,'SGA15'!$D$1:$G$80,2,FALSE)</f>
        <v>#N/A</v>
      </c>
      <c r="AL50" s="16" t="e">
        <f>VLOOKUP($C50,'SGA16'!$D$1:$G$80,2,FALSE)</f>
        <v>#N/A</v>
      </c>
      <c r="AM50" s="16" t="e">
        <f>VLOOKUP($C50,'SGA17'!$D$1:$G$80,2,FALSE)</f>
        <v>#N/A</v>
      </c>
      <c r="AN50" s="13">
        <f t="shared" si="21"/>
        <v>0</v>
      </c>
      <c r="AO50" s="45" t="str">
        <f t="shared" si="22"/>
        <v/>
      </c>
      <c r="AP50" s="45" t="str">
        <f t="shared" si="23"/>
        <v/>
      </c>
    </row>
    <row r="51" spans="1:42">
      <c r="A51" s="35">
        <v>48</v>
      </c>
      <c r="B51">
        <f>Classement!B51</f>
        <v>12</v>
      </c>
      <c r="C51" t="str">
        <f>Classement!C51</f>
        <v>POUDELET, Goulven</v>
      </c>
      <c r="D51" s="14">
        <f t="shared" si="4"/>
        <v>0</v>
      </c>
      <c r="E51" s="14">
        <f t="shared" si="5"/>
        <v>0</v>
      </c>
      <c r="F51" s="14">
        <f t="shared" si="6"/>
        <v>0</v>
      </c>
      <c r="G51" s="14">
        <f t="shared" si="7"/>
        <v>0</v>
      </c>
      <c r="H51" s="14">
        <f t="shared" si="8"/>
        <v>0</v>
      </c>
      <c r="I51" s="14">
        <f t="shared" si="9"/>
        <v>0</v>
      </c>
      <c r="J51" s="14">
        <f t="shared" si="10"/>
        <v>0</v>
      </c>
      <c r="K51" s="14">
        <f t="shared" si="11"/>
        <v>0</v>
      </c>
      <c r="L51" s="14">
        <f t="shared" si="12"/>
        <v>0</v>
      </c>
      <c r="M51" s="14">
        <f t="shared" si="13"/>
        <v>0</v>
      </c>
      <c r="N51" s="14">
        <f t="shared" si="14"/>
        <v>0</v>
      </c>
      <c r="O51" s="14">
        <f t="shared" si="15"/>
        <v>0</v>
      </c>
      <c r="P51" s="14">
        <f t="shared" si="16"/>
        <v>0</v>
      </c>
      <c r="Q51" s="14">
        <f t="shared" si="17"/>
        <v>0</v>
      </c>
      <c r="R51" s="14">
        <f t="shared" si="26"/>
        <v>0</v>
      </c>
      <c r="S51" s="14">
        <f t="shared" si="18"/>
        <v>0</v>
      </c>
      <c r="T51" s="14">
        <f t="shared" si="19"/>
        <v>0</v>
      </c>
      <c r="U51" s="6">
        <f t="shared" si="20"/>
        <v>0</v>
      </c>
      <c r="V51" s="15">
        <f t="shared" si="24"/>
        <v>0</v>
      </c>
      <c r="W51" s="16" t="e">
        <f>VLOOKUP($C51,'SGA1'!$D$1:$G$80,2,FALSE)</f>
        <v>#N/A</v>
      </c>
      <c r="X51" s="16" t="e">
        <f>VLOOKUP($C51,'SGA2'!$D$1:$G$80,2,FALSE)</f>
        <v>#N/A</v>
      </c>
      <c r="Y51" s="16" t="e">
        <f>VLOOKUP($C51,'SGA3'!$D$1:$G$80,2,FALSE)</f>
        <v>#N/A</v>
      </c>
      <c r="Z51" s="16" t="e">
        <f>VLOOKUP($C51,'SGA4'!$D$1:$G$80,2,FALSE)</f>
        <v>#N/A</v>
      </c>
      <c r="AA51" s="16" t="e">
        <f>VLOOKUP($C51,'SGA5'!$D$1:$G$80,2,FALSE)</f>
        <v>#N/A</v>
      </c>
      <c r="AB51" s="16" t="e">
        <f>VLOOKUP($C51,'SGA6'!$D$1:$G$80,2,FALSE)</f>
        <v>#N/A</v>
      </c>
      <c r="AC51" s="16" t="e">
        <f>VLOOKUP($C51,'SGA7'!$D$1:$G$80,2,FALSE)</f>
        <v>#N/A</v>
      </c>
      <c r="AD51" s="16" t="e">
        <f>VLOOKUP($C51,'SGA8'!$D$1:$G$80,2,FALSE)</f>
        <v>#N/A</v>
      </c>
      <c r="AE51" s="16" t="e">
        <f>VLOOKUP($C51,'SGA9'!$D$1:$G$80,2,FALSE)</f>
        <v>#N/A</v>
      </c>
      <c r="AF51" s="16" t="e">
        <f>VLOOKUP($C51,'SGA10'!$D$1:$G$80,2,FALSE)</f>
        <v>#N/A</v>
      </c>
      <c r="AG51" s="16" t="e">
        <f>VLOOKUP($C51,'SGA11'!$D$1:$G$80,2,FALSE)</f>
        <v>#N/A</v>
      </c>
      <c r="AH51" s="16" t="e">
        <f>VLOOKUP($C51,'SGA12'!$D$1:$G$80,2,FALSE)</f>
        <v>#N/A</v>
      </c>
      <c r="AI51" s="16" t="e">
        <f>VLOOKUP($C51,'SGA13'!$D$1:$G$80,2,FALSE)</f>
        <v>#N/A</v>
      </c>
      <c r="AJ51" s="16" t="e">
        <f>VLOOKUP($C51,'SGA14'!$D$1:$G$80,2,FALSE)</f>
        <v>#N/A</v>
      </c>
      <c r="AK51" s="16" t="e">
        <f>VLOOKUP($C51,'SGA15'!$D$1:$G$80,2,FALSE)</f>
        <v>#N/A</v>
      </c>
      <c r="AL51" s="16" t="e">
        <f>VLOOKUP($C51,'SGA16'!$D$1:$G$80,2,FALSE)</f>
        <v>#N/A</v>
      </c>
      <c r="AM51" s="16" t="e">
        <f>VLOOKUP($C51,'SGA17'!$D$1:$G$80,2,FALSE)</f>
        <v>#N/A</v>
      </c>
      <c r="AN51" s="13">
        <f t="shared" si="21"/>
        <v>0</v>
      </c>
      <c r="AO51" s="45" t="str">
        <f t="shared" si="22"/>
        <v/>
      </c>
      <c r="AP51" s="45" t="str">
        <f t="shared" si="23"/>
        <v/>
      </c>
    </row>
    <row r="52" spans="1:42">
      <c r="A52" s="35">
        <v>49</v>
      </c>
      <c r="B52">
        <f>Classement!B52</f>
        <v>27</v>
      </c>
      <c r="C52" t="str">
        <f>Classement!C52</f>
        <v>PROST, Catherine</v>
      </c>
      <c r="D52" s="14">
        <f t="shared" si="4"/>
        <v>0</v>
      </c>
      <c r="E52" s="14">
        <f t="shared" si="5"/>
        <v>0</v>
      </c>
      <c r="F52" s="14">
        <f t="shared" si="6"/>
        <v>0</v>
      </c>
      <c r="G52" s="14">
        <f t="shared" si="7"/>
        <v>0</v>
      </c>
      <c r="H52" s="14">
        <f t="shared" si="8"/>
        <v>0</v>
      </c>
      <c r="I52" s="14">
        <f t="shared" si="9"/>
        <v>0</v>
      </c>
      <c r="J52" s="14">
        <f t="shared" si="10"/>
        <v>0</v>
      </c>
      <c r="K52" s="14">
        <f t="shared" si="11"/>
        <v>0</v>
      </c>
      <c r="L52" s="14">
        <f t="shared" si="12"/>
        <v>0</v>
      </c>
      <c r="M52" s="14">
        <f t="shared" si="13"/>
        <v>0</v>
      </c>
      <c r="N52" s="14">
        <f t="shared" si="14"/>
        <v>0</v>
      </c>
      <c r="O52" s="14">
        <f t="shared" si="15"/>
        <v>0</v>
      </c>
      <c r="P52" s="14">
        <f t="shared" si="16"/>
        <v>0</v>
      </c>
      <c r="Q52" s="14">
        <f t="shared" si="17"/>
        <v>0</v>
      </c>
      <c r="R52" s="14">
        <f t="shared" si="26"/>
        <v>0</v>
      </c>
      <c r="S52" s="14">
        <f t="shared" si="18"/>
        <v>0</v>
      </c>
      <c r="T52" s="14">
        <f t="shared" si="19"/>
        <v>0</v>
      </c>
      <c r="U52" s="6">
        <f t="shared" si="20"/>
        <v>0</v>
      </c>
      <c r="V52" s="15">
        <f t="shared" si="24"/>
        <v>0</v>
      </c>
      <c r="W52" s="16" t="e">
        <f>VLOOKUP($C52,'SGA1'!$D$1:$G$80,2,FALSE)</f>
        <v>#N/A</v>
      </c>
      <c r="X52" s="16" t="e">
        <f>VLOOKUP($C52,'SGA2'!$D$1:$G$80,2,FALSE)</f>
        <v>#N/A</v>
      </c>
      <c r="Y52" s="16" t="e">
        <f>VLOOKUP($C52,'SGA3'!$D$1:$G$80,2,FALSE)</f>
        <v>#N/A</v>
      </c>
      <c r="Z52" s="16" t="e">
        <f>VLOOKUP($C52,'SGA4'!$D$1:$G$80,2,FALSE)</f>
        <v>#N/A</v>
      </c>
      <c r="AA52" s="16" t="e">
        <f>VLOOKUP($C52,'SGA5'!$D$1:$G$80,2,FALSE)</f>
        <v>#N/A</v>
      </c>
      <c r="AB52" s="16" t="e">
        <f>VLOOKUP($C52,'SGA6'!$D$1:$G$80,2,FALSE)</f>
        <v>#N/A</v>
      </c>
      <c r="AC52" s="16" t="e">
        <f>VLOOKUP($C52,'SGA7'!$D$1:$G$80,2,FALSE)</f>
        <v>#N/A</v>
      </c>
      <c r="AD52" s="16" t="e">
        <f>VLOOKUP($C52,'SGA8'!$D$1:$G$80,2,FALSE)</f>
        <v>#N/A</v>
      </c>
      <c r="AE52" s="16" t="e">
        <f>VLOOKUP($C52,'SGA9'!$D$1:$G$80,2,FALSE)</f>
        <v>#N/A</v>
      </c>
      <c r="AF52" s="16" t="e">
        <f>VLOOKUP($C52,'SGA10'!$D$1:$G$80,2,FALSE)</f>
        <v>#N/A</v>
      </c>
      <c r="AG52" s="16" t="e">
        <f>VLOOKUP($C52,'SGA11'!$D$1:$G$80,2,FALSE)</f>
        <v>#N/A</v>
      </c>
      <c r="AH52" s="16" t="e">
        <f>VLOOKUP($C52,'SGA12'!$D$1:$G$80,2,FALSE)</f>
        <v>#N/A</v>
      </c>
      <c r="AI52" s="16" t="e">
        <f>VLOOKUP($C52,'SGA13'!$D$1:$G$80,2,FALSE)</f>
        <v>#N/A</v>
      </c>
      <c r="AJ52" s="16" t="e">
        <f>VLOOKUP($C52,'SGA14'!$D$1:$G$80,2,FALSE)</f>
        <v>#N/A</v>
      </c>
      <c r="AK52" s="16" t="e">
        <f>VLOOKUP($C52,'SGA15'!$D$1:$G$80,2,FALSE)</f>
        <v>#N/A</v>
      </c>
      <c r="AL52" s="16" t="e">
        <f>VLOOKUP($C52,'SGA16'!$D$1:$G$80,2,FALSE)</f>
        <v>#N/A</v>
      </c>
      <c r="AM52" s="16" t="e">
        <f>VLOOKUP($C52,'SGA17'!$D$1:$G$80,2,FALSE)</f>
        <v>#N/A</v>
      </c>
      <c r="AN52" s="13">
        <f t="shared" si="21"/>
        <v>0</v>
      </c>
      <c r="AO52" s="45" t="str">
        <f t="shared" si="22"/>
        <v/>
      </c>
      <c r="AP52" s="45" t="str">
        <f t="shared" si="23"/>
        <v/>
      </c>
    </row>
    <row r="53" spans="1:42">
      <c r="A53" s="35">
        <v>50</v>
      </c>
      <c r="B53">
        <f>Classement!B53</f>
        <v>30.3</v>
      </c>
      <c r="C53" t="str">
        <f>Classement!C53</f>
        <v>PROST, Jean.Luc</v>
      </c>
      <c r="D53" s="14">
        <f t="shared" si="4"/>
        <v>0</v>
      </c>
      <c r="E53" s="14">
        <f t="shared" si="5"/>
        <v>0</v>
      </c>
      <c r="F53" s="14">
        <f t="shared" si="6"/>
        <v>0</v>
      </c>
      <c r="G53" s="14">
        <f t="shared" si="7"/>
        <v>0</v>
      </c>
      <c r="H53" s="14">
        <f t="shared" si="8"/>
        <v>0</v>
      </c>
      <c r="I53" s="14">
        <f t="shared" si="9"/>
        <v>0</v>
      </c>
      <c r="J53" s="14">
        <f t="shared" si="10"/>
        <v>0</v>
      </c>
      <c r="K53" s="14">
        <f t="shared" si="11"/>
        <v>0</v>
      </c>
      <c r="L53" s="14">
        <f t="shared" si="12"/>
        <v>0</v>
      </c>
      <c r="M53" s="14">
        <f t="shared" si="13"/>
        <v>0</v>
      </c>
      <c r="N53" s="14">
        <f t="shared" si="14"/>
        <v>0</v>
      </c>
      <c r="O53" s="14">
        <f t="shared" si="15"/>
        <v>0</v>
      </c>
      <c r="P53" s="14">
        <f t="shared" si="16"/>
        <v>0</v>
      </c>
      <c r="Q53" s="14">
        <f t="shared" si="17"/>
        <v>0</v>
      </c>
      <c r="R53" s="14">
        <f t="shared" si="26"/>
        <v>0</v>
      </c>
      <c r="S53" s="14">
        <f t="shared" si="18"/>
        <v>0</v>
      </c>
      <c r="T53" s="14">
        <f t="shared" si="19"/>
        <v>0</v>
      </c>
      <c r="U53" s="6">
        <f t="shared" si="20"/>
        <v>0</v>
      </c>
      <c r="V53" s="15">
        <f t="shared" si="24"/>
        <v>0</v>
      </c>
      <c r="W53" s="16" t="e">
        <f>VLOOKUP($C53,'SGA1'!$D$1:$G$80,2,FALSE)</f>
        <v>#N/A</v>
      </c>
      <c r="X53" s="16" t="e">
        <f>VLOOKUP($C53,'SGA2'!$D$1:$G$80,2,FALSE)</f>
        <v>#N/A</v>
      </c>
      <c r="Y53" s="16" t="e">
        <f>VLOOKUP($C53,'SGA3'!$D$1:$G$80,2,FALSE)</f>
        <v>#N/A</v>
      </c>
      <c r="Z53" s="16" t="e">
        <f>VLOOKUP($C53,'SGA4'!$D$1:$G$80,2,FALSE)</f>
        <v>#N/A</v>
      </c>
      <c r="AA53" s="16" t="e">
        <f>VLOOKUP($C53,'SGA5'!$D$1:$G$80,2,FALSE)</f>
        <v>#N/A</v>
      </c>
      <c r="AB53" s="16" t="e">
        <f>VLOOKUP($C53,'SGA6'!$D$1:$G$80,2,FALSE)</f>
        <v>#N/A</v>
      </c>
      <c r="AC53" s="16" t="e">
        <f>VLOOKUP($C53,'SGA7'!$D$1:$G$80,2,FALSE)</f>
        <v>#N/A</v>
      </c>
      <c r="AD53" s="16" t="e">
        <f>VLOOKUP($C53,'SGA8'!$D$1:$G$80,2,FALSE)</f>
        <v>#N/A</v>
      </c>
      <c r="AE53" s="16" t="e">
        <f>VLOOKUP($C53,'SGA9'!$D$1:$G$80,2,FALSE)</f>
        <v>#N/A</v>
      </c>
      <c r="AF53" s="16" t="e">
        <f>VLOOKUP($C53,'SGA10'!$D$1:$G$80,2,FALSE)</f>
        <v>#N/A</v>
      </c>
      <c r="AG53" s="16" t="e">
        <f>VLOOKUP($C53,'SGA11'!$D$1:$G$80,2,FALSE)</f>
        <v>#N/A</v>
      </c>
      <c r="AH53" s="16" t="e">
        <f>VLOOKUP($C53,'SGA12'!$D$1:$G$80,2,FALSE)</f>
        <v>#N/A</v>
      </c>
      <c r="AI53" s="16" t="e">
        <f>VLOOKUP($C53,'SGA13'!$D$1:$G$80,2,FALSE)</f>
        <v>#N/A</v>
      </c>
      <c r="AJ53" s="16" t="e">
        <f>VLOOKUP($C53,'SGA14'!$D$1:$G$80,2,FALSE)</f>
        <v>#N/A</v>
      </c>
      <c r="AK53" s="16" t="e">
        <f>VLOOKUP($C53,'SGA15'!$D$1:$G$80,2,FALSE)</f>
        <v>#N/A</v>
      </c>
      <c r="AL53" s="16" t="e">
        <f>VLOOKUP($C53,'SGA16'!$D$1:$G$80,2,FALSE)</f>
        <v>#N/A</v>
      </c>
      <c r="AM53" s="16" t="e">
        <f>VLOOKUP($C53,'SGA17'!$D$1:$G$80,2,FALSE)</f>
        <v>#N/A</v>
      </c>
      <c r="AN53" s="13">
        <f t="shared" si="21"/>
        <v>0</v>
      </c>
      <c r="AO53" s="45" t="str">
        <f t="shared" si="22"/>
        <v/>
      </c>
      <c r="AP53" s="45" t="str">
        <f t="shared" si="23"/>
        <v/>
      </c>
    </row>
    <row r="54" spans="1:42">
      <c r="A54" s="35">
        <v>51</v>
      </c>
      <c r="B54">
        <f>Classement!B54</f>
        <v>15.6</v>
      </c>
      <c r="C54" t="str">
        <f>Classement!C54</f>
        <v>REGERT, Philippe</v>
      </c>
      <c r="D54" s="14">
        <f t="shared" si="4"/>
        <v>0</v>
      </c>
      <c r="E54" s="14">
        <f t="shared" si="5"/>
        <v>0</v>
      </c>
      <c r="F54" s="14">
        <f t="shared" si="6"/>
        <v>0</v>
      </c>
      <c r="G54" s="14">
        <f t="shared" si="7"/>
        <v>0</v>
      </c>
      <c r="H54" s="14">
        <f t="shared" si="8"/>
        <v>0</v>
      </c>
      <c r="I54" s="14">
        <f t="shared" si="9"/>
        <v>0</v>
      </c>
      <c r="J54" s="14">
        <f t="shared" si="10"/>
        <v>0</v>
      </c>
      <c r="K54" s="14">
        <f t="shared" si="11"/>
        <v>0</v>
      </c>
      <c r="L54" s="14">
        <f t="shared" si="12"/>
        <v>0</v>
      </c>
      <c r="M54" s="14">
        <f t="shared" si="13"/>
        <v>0</v>
      </c>
      <c r="N54" s="14">
        <f t="shared" si="14"/>
        <v>0</v>
      </c>
      <c r="O54" s="14">
        <f t="shared" si="15"/>
        <v>0</v>
      </c>
      <c r="P54" s="14">
        <f t="shared" si="16"/>
        <v>0</v>
      </c>
      <c r="Q54" s="14">
        <f t="shared" si="17"/>
        <v>0</v>
      </c>
      <c r="R54" s="14">
        <f t="shared" si="26"/>
        <v>0</v>
      </c>
      <c r="S54" s="14">
        <f t="shared" si="18"/>
        <v>0</v>
      </c>
      <c r="T54" s="14">
        <f t="shared" si="19"/>
        <v>0</v>
      </c>
      <c r="U54" s="6">
        <f t="shared" si="20"/>
        <v>0</v>
      </c>
      <c r="V54" s="15">
        <f t="shared" si="24"/>
        <v>0</v>
      </c>
      <c r="W54" s="16" t="e">
        <f>VLOOKUP($C54,'SGA1'!$D$1:$G$80,2,FALSE)</f>
        <v>#N/A</v>
      </c>
      <c r="X54" s="16" t="e">
        <f>VLOOKUP($C54,'SGA2'!$D$1:$G$80,2,FALSE)</f>
        <v>#N/A</v>
      </c>
      <c r="Y54" s="16" t="e">
        <f>VLOOKUP($C54,'SGA3'!$D$1:$G$80,2,FALSE)</f>
        <v>#N/A</v>
      </c>
      <c r="Z54" s="16" t="e">
        <f>VLOOKUP($C54,'SGA4'!$D$1:$G$80,2,FALSE)</f>
        <v>#N/A</v>
      </c>
      <c r="AA54" s="16" t="e">
        <f>VLOOKUP($C54,'SGA5'!$D$1:$G$80,2,FALSE)</f>
        <v>#N/A</v>
      </c>
      <c r="AB54" s="16" t="e">
        <f>VLOOKUP($C54,'SGA6'!$D$1:$G$80,2,FALSE)</f>
        <v>#N/A</v>
      </c>
      <c r="AC54" s="16" t="e">
        <f>VLOOKUP($C54,'SGA7'!$D$1:$G$80,2,FALSE)</f>
        <v>#N/A</v>
      </c>
      <c r="AD54" s="16" t="e">
        <f>VLOOKUP($C54,'SGA8'!$D$1:$G$80,2,FALSE)</f>
        <v>#N/A</v>
      </c>
      <c r="AE54" s="16" t="e">
        <f>VLOOKUP($C54,'SGA9'!$D$1:$G$80,2,FALSE)</f>
        <v>#N/A</v>
      </c>
      <c r="AF54" s="16" t="e">
        <f>VLOOKUP($C54,'SGA10'!$D$1:$G$80,2,FALSE)</f>
        <v>#N/A</v>
      </c>
      <c r="AG54" s="16" t="e">
        <f>VLOOKUP($C54,'SGA11'!$D$1:$G$80,2,FALSE)</f>
        <v>#N/A</v>
      </c>
      <c r="AH54" s="16" t="e">
        <f>VLOOKUP($C54,'SGA12'!$D$1:$G$80,2,FALSE)</f>
        <v>#N/A</v>
      </c>
      <c r="AI54" s="16" t="e">
        <f>VLOOKUP($C54,'SGA13'!$D$1:$G$80,2,FALSE)</f>
        <v>#N/A</v>
      </c>
      <c r="AJ54" s="16" t="e">
        <f>VLOOKUP($C54,'SGA14'!$D$1:$G$80,2,FALSE)</f>
        <v>#N/A</v>
      </c>
      <c r="AK54" s="16" t="e">
        <f>VLOOKUP($C54,'SGA15'!$D$1:$G$80,2,FALSE)</f>
        <v>#N/A</v>
      </c>
      <c r="AL54" s="16" t="e">
        <f>VLOOKUP($C54,'SGA16'!$D$1:$G$80,2,FALSE)</f>
        <v>#N/A</v>
      </c>
      <c r="AM54" s="16" t="e">
        <f>VLOOKUP($C54,'SGA17'!$D$1:$G$80,2,FALSE)</f>
        <v>#N/A</v>
      </c>
      <c r="AN54" s="13">
        <f t="shared" si="21"/>
        <v>0</v>
      </c>
      <c r="AO54" s="45" t="str">
        <f t="shared" si="22"/>
        <v/>
      </c>
      <c r="AP54" s="45" t="str">
        <f t="shared" si="23"/>
        <v/>
      </c>
    </row>
    <row r="55" spans="1:42">
      <c r="A55" s="35">
        <v>52</v>
      </c>
      <c r="B55">
        <f>Classement!B55</f>
        <v>30.5</v>
      </c>
      <c r="C55" t="str">
        <f>Classement!C55</f>
        <v>REIJN, Dorien</v>
      </c>
      <c r="D55" s="14">
        <f t="shared" si="4"/>
        <v>0</v>
      </c>
      <c r="E55" s="14">
        <f t="shared" si="5"/>
        <v>0</v>
      </c>
      <c r="F55" s="14">
        <f t="shared" si="6"/>
        <v>0</v>
      </c>
      <c r="G55" s="14">
        <f t="shared" si="7"/>
        <v>0</v>
      </c>
      <c r="H55" s="14">
        <f t="shared" si="8"/>
        <v>0</v>
      </c>
      <c r="I55" s="14">
        <f t="shared" si="9"/>
        <v>0</v>
      </c>
      <c r="J55" s="14">
        <f t="shared" si="10"/>
        <v>0</v>
      </c>
      <c r="K55" s="14">
        <f t="shared" si="11"/>
        <v>0</v>
      </c>
      <c r="L55" s="14">
        <f t="shared" si="12"/>
        <v>0</v>
      </c>
      <c r="M55" s="14">
        <f t="shared" si="13"/>
        <v>0</v>
      </c>
      <c r="N55" s="14">
        <f t="shared" si="14"/>
        <v>0</v>
      </c>
      <c r="O55" s="14">
        <f t="shared" si="15"/>
        <v>0</v>
      </c>
      <c r="P55" s="14">
        <f t="shared" si="16"/>
        <v>0</v>
      </c>
      <c r="Q55" s="14">
        <f t="shared" si="17"/>
        <v>0</v>
      </c>
      <c r="R55" s="14">
        <f t="shared" si="26"/>
        <v>0</v>
      </c>
      <c r="S55" s="14">
        <f t="shared" si="18"/>
        <v>0</v>
      </c>
      <c r="T55" s="14">
        <f t="shared" si="19"/>
        <v>0</v>
      </c>
      <c r="U55" s="6">
        <f t="shared" si="20"/>
        <v>0</v>
      </c>
      <c r="V55" s="15">
        <f t="shared" si="24"/>
        <v>0</v>
      </c>
      <c r="W55" s="16" t="e">
        <f>VLOOKUP($C55,'SGA1'!$D$1:$G$80,2,FALSE)</f>
        <v>#N/A</v>
      </c>
      <c r="X55" s="16" t="e">
        <f>VLOOKUP($C55,'SGA2'!$D$1:$G$80,2,FALSE)</f>
        <v>#N/A</v>
      </c>
      <c r="Y55" s="16" t="e">
        <f>VLOOKUP($C55,'SGA3'!$D$1:$G$80,2,FALSE)</f>
        <v>#N/A</v>
      </c>
      <c r="Z55" s="16" t="e">
        <f>VLOOKUP($C55,'SGA4'!$D$1:$G$80,2,FALSE)</f>
        <v>#N/A</v>
      </c>
      <c r="AA55" s="16" t="e">
        <f>VLOOKUP($C55,'SGA5'!$D$1:$G$80,2,FALSE)</f>
        <v>#N/A</v>
      </c>
      <c r="AB55" s="16" t="e">
        <f>VLOOKUP($C55,'SGA6'!$D$1:$G$80,2,FALSE)</f>
        <v>#N/A</v>
      </c>
      <c r="AC55" s="16" t="e">
        <f>VLOOKUP($C55,'SGA7'!$D$1:$G$80,2,FALSE)</f>
        <v>#N/A</v>
      </c>
      <c r="AD55" s="16" t="e">
        <f>VLOOKUP($C55,'SGA8'!$D$1:$G$80,2,FALSE)</f>
        <v>#N/A</v>
      </c>
      <c r="AE55" s="16" t="e">
        <f>VLOOKUP($C55,'SGA9'!$D$1:$G$80,2,FALSE)</f>
        <v>#N/A</v>
      </c>
      <c r="AF55" s="16" t="e">
        <f>VLOOKUP($C55,'SGA10'!$D$1:$G$80,2,FALSE)</f>
        <v>#N/A</v>
      </c>
      <c r="AG55" s="16" t="e">
        <f>VLOOKUP($C55,'SGA11'!$D$1:$G$80,2,FALSE)</f>
        <v>#N/A</v>
      </c>
      <c r="AH55" s="16" t="e">
        <f>VLOOKUP($C55,'SGA12'!$D$1:$G$80,2,FALSE)</f>
        <v>#N/A</v>
      </c>
      <c r="AI55" s="16" t="e">
        <f>VLOOKUP($C55,'SGA13'!$D$1:$G$80,2,FALSE)</f>
        <v>#N/A</v>
      </c>
      <c r="AJ55" s="16" t="e">
        <f>VLOOKUP($C55,'SGA14'!$D$1:$G$80,2,FALSE)</f>
        <v>#N/A</v>
      </c>
      <c r="AK55" s="16" t="e">
        <f>VLOOKUP($C55,'SGA15'!$D$1:$G$80,2,FALSE)</f>
        <v>#N/A</v>
      </c>
      <c r="AL55" s="16" t="e">
        <f>VLOOKUP($C55,'SGA16'!$D$1:$G$80,2,FALSE)</f>
        <v>#N/A</v>
      </c>
      <c r="AM55" s="16" t="e">
        <f>VLOOKUP($C55,'SGA17'!$D$1:$G$80,2,FALSE)</f>
        <v>#N/A</v>
      </c>
      <c r="AN55" s="13">
        <f t="shared" si="21"/>
        <v>0</v>
      </c>
      <c r="AO55" s="45" t="str">
        <f t="shared" si="22"/>
        <v/>
      </c>
      <c r="AP55" s="45" t="str">
        <f t="shared" si="23"/>
        <v/>
      </c>
    </row>
    <row r="56" spans="1:42">
      <c r="A56" s="35">
        <v>53</v>
      </c>
      <c r="B56">
        <f>Classement!B56</f>
        <v>31.2</v>
      </c>
      <c r="C56" t="str">
        <f>Classement!C56</f>
        <v>SILEM, Camiel</v>
      </c>
      <c r="D56" s="14">
        <f t="shared" si="4"/>
        <v>0</v>
      </c>
      <c r="E56" s="14">
        <f t="shared" si="5"/>
        <v>0</v>
      </c>
      <c r="F56" s="14">
        <f t="shared" si="6"/>
        <v>0</v>
      </c>
      <c r="G56" s="14">
        <f t="shared" si="7"/>
        <v>0</v>
      </c>
      <c r="H56" s="14">
        <f t="shared" si="8"/>
        <v>0</v>
      </c>
      <c r="I56" s="14">
        <f t="shared" si="9"/>
        <v>0</v>
      </c>
      <c r="J56" s="14">
        <f t="shared" si="10"/>
        <v>0</v>
      </c>
      <c r="K56" s="14">
        <f t="shared" si="11"/>
        <v>0</v>
      </c>
      <c r="L56" s="14">
        <f t="shared" si="12"/>
        <v>0</v>
      </c>
      <c r="M56" s="14">
        <f t="shared" si="13"/>
        <v>0</v>
      </c>
      <c r="N56" s="14">
        <f t="shared" si="14"/>
        <v>0</v>
      </c>
      <c r="O56" s="14">
        <f t="shared" si="15"/>
        <v>0</v>
      </c>
      <c r="P56" s="14">
        <f t="shared" si="16"/>
        <v>0</v>
      </c>
      <c r="Q56" s="14">
        <f t="shared" si="17"/>
        <v>0</v>
      </c>
      <c r="R56" s="14">
        <f t="shared" si="26"/>
        <v>0</v>
      </c>
      <c r="S56" s="14">
        <f t="shared" si="18"/>
        <v>0</v>
      </c>
      <c r="T56" s="14">
        <f t="shared" si="19"/>
        <v>0</v>
      </c>
      <c r="U56" s="6">
        <f t="shared" si="20"/>
        <v>0</v>
      </c>
      <c r="V56" s="15">
        <f t="shared" si="24"/>
        <v>0</v>
      </c>
      <c r="W56" s="16" t="e">
        <f>VLOOKUP($C56,'SGA1'!$D$1:$G$80,2,FALSE)</f>
        <v>#N/A</v>
      </c>
      <c r="X56" s="16" t="e">
        <f>VLOOKUP($C56,'SGA2'!$D$1:$G$80,2,FALSE)</f>
        <v>#N/A</v>
      </c>
      <c r="Y56" s="16" t="e">
        <f>VLOOKUP($C56,'SGA3'!$D$1:$G$80,2,FALSE)</f>
        <v>#N/A</v>
      </c>
      <c r="Z56" s="16" t="e">
        <f>VLOOKUP($C56,'SGA4'!$D$1:$G$80,2,FALSE)</f>
        <v>#N/A</v>
      </c>
      <c r="AA56" s="16" t="e">
        <f>VLOOKUP($C56,'SGA5'!$D$1:$G$80,2,FALSE)</f>
        <v>#N/A</v>
      </c>
      <c r="AB56" s="16" t="e">
        <f>VLOOKUP($C56,'SGA6'!$D$1:$G$80,2,FALSE)</f>
        <v>#N/A</v>
      </c>
      <c r="AC56" s="16" t="e">
        <f>VLOOKUP($C56,'SGA7'!$D$1:$G$80,2,FALSE)</f>
        <v>#N/A</v>
      </c>
      <c r="AD56" s="16" t="e">
        <f>VLOOKUP($C56,'SGA8'!$D$1:$G$80,2,FALSE)</f>
        <v>#N/A</v>
      </c>
      <c r="AE56" s="16" t="e">
        <f>VLOOKUP($C56,'SGA9'!$D$1:$G$80,2,FALSE)</f>
        <v>#N/A</v>
      </c>
      <c r="AF56" s="16" t="e">
        <f>VLOOKUP($C56,'SGA10'!$D$1:$G$80,2,FALSE)</f>
        <v>#N/A</v>
      </c>
      <c r="AG56" s="16" t="e">
        <f>VLOOKUP($C56,'SGA11'!$D$1:$G$80,2,FALSE)</f>
        <v>#N/A</v>
      </c>
      <c r="AH56" s="16" t="e">
        <f>VLOOKUP($C56,'SGA12'!$D$1:$G$80,2,FALSE)</f>
        <v>#N/A</v>
      </c>
      <c r="AI56" s="16" t="e">
        <f>VLOOKUP($C56,'SGA13'!$D$1:$G$80,2,FALSE)</f>
        <v>#N/A</v>
      </c>
      <c r="AJ56" s="16" t="e">
        <f>VLOOKUP($C56,'SGA14'!$D$1:$G$80,2,FALSE)</f>
        <v>#N/A</v>
      </c>
      <c r="AK56" s="16" t="e">
        <f>VLOOKUP($C56,'SGA15'!$D$1:$G$80,2,FALSE)</f>
        <v>#N/A</v>
      </c>
      <c r="AL56" s="16" t="e">
        <f>VLOOKUP($C56,'SGA16'!$D$1:$G$80,2,FALSE)</f>
        <v>#N/A</v>
      </c>
      <c r="AM56" s="16" t="e">
        <f>VLOOKUP($C56,'SGA17'!$D$1:$G$80,2,FALSE)</f>
        <v>#N/A</v>
      </c>
      <c r="AN56" s="13">
        <f t="shared" si="21"/>
        <v>0</v>
      </c>
      <c r="AO56" s="45" t="str">
        <f t="shared" si="22"/>
        <v/>
      </c>
      <c r="AP56" s="45" t="str">
        <f t="shared" si="23"/>
        <v/>
      </c>
    </row>
    <row r="57" spans="1:42">
      <c r="A57" s="35">
        <v>54</v>
      </c>
      <c r="B57">
        <f>Classement!B57</f>
        <v>21.1</v>
      </c>
      <c r="C57" t="str">
        <f>Classement!C57</f>
        <v>SOUMIER, Gérard</v>
      </c>
      <c r="D57" s="14">
        <f t="shared" si="4"/>
        <v>280</v>
      </c>
      <c r="E57" s="14">
        <f t="shared" si="5"/>
        <v>0</v>
      </c>
      <c r="F57" s="14">
        <f t="shared" si="6"/>
        <v>0</v>
      </c>
      <c r="G57" s="14">
        <f t="shared" si="7"/>
        <v>0</v>
      </c>
      <c r="H57" s="14">
        <f t="shared" si="8"/>
        <v>0</v>
      </c>
      <c r="I57" s="14">
        <f t="shared" si="9"/>
        <v>0</v>
      </c>
      <c r="J57" s="14">
        <f t="shared" si="10"/>
        <v>0</v>
      </c>
      <c r="K57" s="14">
        <f t="shared" si="11"/>
        <v>0</v>
      </c>
      <c r="L57" s="14">
        <f t="shared" si="12"/>
        <v>0</v>
      </c>
      <c r="M57" s="14">
        <f t="shared" si="13"/>
        <v>0</v>
      </c>
      <c r="N57" s="14">
        <f t="shared" si="14"/>
        <v>0</v>
      </c>
      <c r="O57" s="14">
        <f t="shared" si="15"/>
        <v>0</v>
      </c>
      <c r="P57" s="14">
        <f t="shared" si="16"/>
        <v>0</v>
      </c>
      <c r="Q57" s="14">
        <f t="shared" si="17"/>
        <v>0</v>
      </c>
      <c r="R57" s="14">
        <f t="shared" si="26"/>
        <v>0</v>
      </c>
      <c r="S57" s="14">
        <f t="shared" si="18"/>
        <v>0</v>
      </c>
      <c r="T57" s="14">
        <f t="shared" si="19"/>
        <v>0</v>
      </c>
      <c r="U57" s="6">
        <f t="shared" si="20"/>
        <v>0</v>
      </c>
      <c r="V57" s="15">
        <f t="shared" si="24"/>
        <v>280</v>
      </c>
      <c r="W57" s="16">
        <f>VLOOKUP($C57,'SGA1'!$D$1:$G$80,2,FALSE)</f>
        <v>280</v>
      </c>
      <c r="X57" s="16" t="e">
        <f>VLOOKUP($C57,'SGA2'!$D$1:$G$80,2,FALSE)</f>
        <v>#N/A</v>
      </c>
      <c r="Y57" s="16" t="e">
        <f>VLOOKUP($C57,'SGA3'!$D$1:$G$80,2,FALSE)</f>
        <v>#N/A</v>
      </c>
      <c r="Z57" s="16" t="e">
        <f>VLOOKUP($C57,'SGA4'!$D$1:$G$80,2,FALSE)</f>
        <v>#N/A</v>
      </c>
      <c r="AA57" s="16" t="e">
        <f>VLOOKUP($C57,'SGA5'!$D$1:$G$80,2,FALSE)</f>
        <v>#N/A</v>
      </c>
      <c r="AB57" s="16" t="e">
        <f>VLOOKUP($C57,'SGA6'!$D$1:$G$80,2,FALSE)</f>
        <v>#N/A</v>
      </c>
      <c r="AC57" s="16" t="e">
        <f>VLOOKUP($C57,'SGA7'!$D$1:$G$80,2,FALSE)</f>
        <v>#N/A</v>
      </c>
      <c r="AD57" s="16" t="e">
        <f>VLOOKUP($C57,'SGA8'!$D$1:$G$80,2,FALSE)</f>
        <v>#N/A</v>
      </c>
      <c r="AE57" s="16" t="e">
        <f>VLOOKUP($C57,'SGA9'!$D$1:$G$80,2,FALSE)</f>
        <v>#N/A</v>
      </c>
      <c r="AF57" s="16" t="e">
        <f>VLOOKUP($C57,'SGA10'!$D$1:$G$80,2,FALSE)</f>
        <v>#N/A</v>
      </c>
      <c r="AG57" s="16" t="e">
        <f>VLOOKUP($C57,'SGA11'!$D$1:$G$80,2,FALSE)</f>
        <v>#N/A</v>
      </c>
      <c r="AH57" s="16" t="e">
        <f>VLOOKUP($C57,'SGA12'!$D$1:$G$80,2,FALSE)</f>
        <v>#N/A</v>
      </c>
      <c r="AI57" s="16" t="e">
        <f>VLOOKUP($C57,'SGA13'!$D$1:$G$80,2,FALSE)</f>
        <v>#N/A</v>
      </c>
      <c r="AJ57" s="16" t="e">
        <f>VLOOKUP($C57,'SGA14'!$D$1:$G$80,2,FALSE)</f>
        <v>#N/A</v>
      </c>
      <c r="AK57" s="16" t="e">
        <f>VLOOKUP($C57,'SGA15'!$D$1:$G$80,2,FALSE)</f>
        <v>#N/A</v>
      </c>
      <c r="AL57" s="16" t="e">
        <f>VLOOKUP($C57,'SGA16'!$D$1:$G$80,2,FALSE)</f>
        <v>#N/A</v>
      </c>
      <c r="AM57" s="16" t="e">
        <f>VLOOKUP($C57,'SGA17'!$D$1:$G$80,2,FALSE)</f>
        <v>#N/A</v>
      </c>
      <c r="AN57" s="13">
        <f t="shared" si="21"/>
        <v>1</v>
      </c>
      <c r="AO57" s="45" t="str">
        <f t="shared" si="22"/>
        <v/>
      </c>
      <c r="AP57" s="45" t="str">
        <f t="shared" si="23"/>
        <v/>
      </c>
    </row>
    <row r="58" spans="1:42">
      <c r="A58" s="35">
        <v>55</v>
      </c>
      <c r="B58">
        <f>Classement!B58</f>
        <v>39.200000000000003</v>
      </c>
      <c r="C58" t="str">
        <f>Classement!C58</f>
        <v>SPIJKERS, Cornelis</v>
      </c>
      <c r="D58" s="14">
        <f t="shared" si="4"/>
        <v>0</v>
      </c>
      <c r="E58" s="14">
        <f t="shared" si="5"/>
        <v>0</v>
      </c>
      <c r="F58" s="14">
        <f t="shared" si="6"/>
        <v>0</v>
      </c>
      <c r="G58" s="14">
        <f t="shared" si="7"/>
        <v>0</v>
      </c>
      <c r="H58" s="14">
        <f t="shared" si="8"/>
        <v>0</v>
      </c>
      <c r="I58" s="14">
        <f t="shared" si="9"/>
        <v>0</v>
      </c>
      <c r="J58" s="14">
        <f t="shared" si="10"/>
        <v>0</v>
      </c>
      <c r="K58" s="14">
        <f t="shared" si="11"/>
        <v>0</v>
      </c>
      <c r="L58" s="14">
        <f t="shared" si="12"/>
        <v>0</v>
      </c>
      <c r="M58" s="14">
        <f t="shared" si="13"/>
        <v>0</v>
      </c>
      <c r="N58" s="14">
        <f t="shared" si="14"/>
        <v>0</v>
      </c>
      <c r="O58" s="14">
        <f t="shared" si="15"/>
        <v>0</v>
      </c>
      <c r="P58" s="14">
        <f t="shared" si="16"/>
        <v>0</v>
      </c>
      <c r="Q58" s="14">
        <f t="shared" si="17"/>
        <v>0</v>
      </c>
      <c r="R58" s="14">
        <f t="shared" si="26"/>
        <v>0</v>
      </c>
      <c r="S58" s="14">
        <f t="shared" si="18"/>
        <v>0</v>
      </c>
      <c r="T58" s="14">
        <f t="shared" si="19"/>
        <v>0</v>
      </c>
      <c r="U58" s="6">
        <f t="shared" si="20"/>
        <v>0</v>
      </c>
      <c r="V58" s="15">
        <f t="shared" si="24"/>
        <v>0</v>
      </c>
      <c r="W58" s="16" t="e">
        <f>VLOOKUP($C58,'SGA1'!$D$1:$G$80,2,FALSE)</f>
        <v>#N/A</v>
      </c>
      <c r="X58" s="16" t="e">
        <f>VLOOKUP($C58,'SGA2'!$D$1:$G$80,2,FALSE)</f>
        <v>#N/A</v>
      </c>
      <c r="Y58" s="16" t="e">
        <f>VLOOKUP($C58,'SGA3'!$D$1:$G$80,2,FALSE)</f>
        <v>#N/A</v>
      </c>
      <c r="Z58" s="16" t="e">
        <f>VLOOKUP($C58,'SGA4'!$D$1:$G$80,2,FALSE)</f>
        <v>#N/A</v>
      </c>
      <c r="AA58" s="16" t="e">
        <f>VLOOKUP($C58,'SGA5'!$D$1:$G$80,2,FALSE)</f>
        <v>#N/A</v>
      </c>
      <c r="AB58" s="16" t="e">
        <f>VLOOKUP($C58,'SGA6'!$D$1:$G$80,2,FALSE)</f>
        <v>#N/A</v>
      </c>
      <c r="AC58" s="16" t="e">
        <f>VLOOKUP($C58,'SGA7'!$D$1:$G$80,2,FALSE)</f>
        <v>#N/A</v>
      </c>
      <c r="AD58" s="16" t="e">
        <f>VLOOKUP($C58,'SGA8'!$D$1:$G$80,2,FALSE)</f>
        <v>#N/A</v>
      </c>
      <c r="AE58" s="16" t="e">
        <f>VLOOKUP($C58,'SGA9'!$D$1:$G$80,2,FALSE)</f>
        <v>#N/A</v>
      </c>
      <c r="AF58" s="16" t="e">
        <f>VLOOKUP($C58,'SGA10'!$D$1:$G$80,2,FALSE)</f>
        <v>#N/A</v>
      </c>
      <c r="AG58" s="16" t="e">
        <f>VLOOKUP($C58,'SGA11'!$D$1:$G$80,2,FALSE)</f>
        <v>#N/A</v>
      </c>
      <c r="AH58" s="16" t="e">
        <f>VLOOKUP($C58,'SGA12'!$D$1:$G$80,2,FALSE)</f>
        <v>#N/A</v>
      </c>
      <c r="AI58" s="16" t="e">
        <f>VLOOKUP($C58,'SGA13'!$D$1:$G$80,2,FALSE)</f>
        <v>#N/A</v>
      </c>
      <c r="AJ58" s="16" t="e">
        <f>VLOOKUP($C58,'SGA14'!$D$1:$G$80,2,FALSE)</f>
        <v>#N/A</v>
      </c>
      <c r="AK58" s="16" t="e">
        <f>VLOOKUP($C58,'SGA15'!$D$1:$G$80,2,FALSE)</f>
        <v>#N/A</v>
      </c>
      <c r="AL58" s="16" t="e">
        <f>VLOOKUP($C58,'SGA16'!$D$1:$G$80,2,FALSE)</f>
        <v>#N/A</v>
      </c>
      <c r="AM58" s="16" t="e">
        <f>VLOOKUP($C58,'SGA17'!$D$1:$G$80,2,FALSE)</f>
        <v>#N/A</v>
      </c>
      <c r="AN58" s="13">
        <f t="shared" si="21"/>
        <v>0</v>
      </c>
      <c r="AO58" s="45" t="str">
        <f t="shared" si="22"/>
        <v/>
      </c>
      <c r="AP58" s="45" t="str">
        <f t="shared" si="23"/>
        <v/>
      </c>
    </row>
    <row r="59" spans="1:42">
      <c r="A59" s="35">
        <v>56</v>
      </c>
      <c r="B59">
        <f>Classement!B59</f>
        <v>27</v>
      </c>
      <c r="C59" t="str">
        <f>Classement!C59</f>
        <v>TEERIKANGAS, Eero</v>
      </c>
      <c r="D59" s="14">
        <f t="shared" si="4"/>
        <v>0</v>
      </c>
      <c r="E59" s="14">
        <f t="shared" si="5"/>
        <v>0</v>
      </c>
      <c r="F59" s="14">
        <f t="shared" si="6"/>
        <v>0</v>
      </c>
      <c r="G59" s="14">
        <f t="shared" si="7"/>
        <v>0</v>
      </c>
      <c r="H59" s="14">
        <f t="shared" si="8"/>
        <v>0</v>
      </c>
      <c r="I59" s="14">
        <f t="shared" si="9"/>
        <v>0</v>
      </c>
      <c r="J59" s="14">
        <f t="shared" si="10"/>
        <v>0</v>
      </c>
      <c r="K59" s="14">
        <f t="shared" si="11"/>
        <v>0</v>
      </c>
      <c r="L59" s="14">
        <f t="shared" si="12"/>
        <v>0</v>
      </c>
      <c r="M59" s="14">
        <f t="shared" si="13"/>
        <v>0</v>
      </c>
      <c r="N59" s="14">
        <f t="shared" si="14"/>
        <v>0</v>
      </c>
      <c r="O59" s="14">
        <f t="shared" si="15"/>
        <v>0</v>
      </c>
      <c r="P59" s="14">
        <f t="shared" si="16"/>
        <v>0</v>
      </c>
      <c r="Q59" s="14">
        <f t="shared" si="17"/>
        <v>0</v>
      </c>
      <c r="R59" s="14">
        <f t="shared" si="26"/>
        <v>0</v>
      </c>
      <c r="S59" s="14">
        <f t="shared" si="18"/>
        <v>0</v>
      </c>
      <c r="T59" s="14">
        <f t="shared" si="19"/>
        <v>0</v>
      </c>
      <c r="U59" s="6">
        <f t="shared" si="20"/>
        <v>0</v>
      </c>
      <c r="V59" s="15">
        <f t="shared" si="24"/>
        <v>0</v>
      </c>
      <c r="W59" s="16" t="e">
        <f>VLOOKUP($C59,'SGA1'!$D$1:$G$80,2,FALSE)</f>
        <v>#N/A</v>
      </c>
      <c r="X59" s="16" t="e">
        <f>VLOOKUP($C59,'SGA2'!$D$1:$G$80,2,FALSE)</f>
        <v>#N/A</v>
      </c>
      <c r="Y59" s="16" t="e">
        <f>VLOOKUP($C59,'SGA3'!$D$1:$G$80,2,FALSE)</f>
        <v>#N/A</v>
      </c>
      <c r="Z59" s="16" t="e">
        <f>VLOOKUP($C59,'SGA4'!$D$1:$G$80,2,FALSE)</f>
        <v>#N/A</v>
      </c>
      <c r="AA59" s="16" t="e">
        <f>VLOOKUP($C59,'SGA5'!$D$1:$G$80,2,FALSE)</f>
        <v>#N/A</v>
      </c>
      <c r="AB59" s="16" t="e">
        <f>VLOOKUP($C59,'SGA6'!$D$1:$G$80,2,FALSE)</f>
        <v>#N/A</v>
      </c>
      <c r="AC59" s="16" t="e">
        <f>VLOOKUP($C59,'SGA7'!$D$1:$G$80,2,FALSE)</f>
        <v>#N/A</v>
      </c>
      <c r="AD59" s="16" t="e">
        <f>VLOOKUP($C59,'SGA8'!$D$1:$G$80,2,FALSE)</f>
        <v>#N/A</v>
      </c>
      <c r="AE59" s="16" t="e">
        <f>VLOOKUP($C59,'SGA9'!$D$1:$G$80,2,FALSE)</f>
        <v>#N/A</v>
      </c>
      <c r="AF59" s="16" t="e">
        <f>VLOOKUP($C59,'SGA10'!$D$1:$G$80,2,FALSE)</f>
        <v>#N/A</v>
      </c>
      <c r="AG59" s="16" t="e">
        <f>VLOOKUP($C59,'SGA11'!$D$1:$G$80,2,FALSE)</f>
        <v>#N/A</v>
      </c>
      <c r="AH59" s="16" t="e">
        <f>VLOOKUP($C59,'SGA12'!$D$1:$G$80,2,FALSE)</f>
        <v>#N/A</v>
      </c>
      <c r="AI59" s="16" t="e">
        <f>VLOOKUP($C59,'SGA13'!$D$1:$G$80,2,FALSE)</f>
        <v>#N/A</v>
      </c>
      <c r="AJ59" s="16" t="e">
        <f>VLOOKUP($C59,'SGA14'!$D$1:$G$80,2,FALSE)</f>
        <v>#N/A</v>
      </c>
      <c r="AK59" s="16" t="e">
        <f>VLOOKUP($C59,'SGA15'!$D$1:$G$80,2,FALSE)</f>
        <v>#N/A</v>
      </c>
      <c r="AL59" s="16" t="e">
        <f>VLOOKUP($C59,'SGA16'!$D$1:$G$80,2,FALSE)</f>
        <v>#N/A</v>
      </c>
      <c r="AM59" s="16" t="e">
        <f>VLOOKUP($C59,'SGA17'!$D$1:$G$80,2,FALSE)</f>
        <v>#N/A</v>
      </c>
      <c r="AN59" s="13">
        <f t="shared" si="21"/>
        <v>0</v>
      </c>
      <c r="AO59" s="45" t="str">
        <f t="shared" si="22"/>
        <v/>
      </c>
      <c r="AP59" s="45" t="str">
        <f t="shared" si="23"/>
        <v/>
      </c>
    </row>
    <row r="60" spans="1:42">
      <c r="A60" s="35">
        <v>57</v>
      </c>
      <c r="B60">
        <f>Classement!B60</f>
        <v>16</v>
      </c>
      <c r="C60" t="str">
        <f>Classement!C60</f>
        <v>TERRIER, Alain</v>
      </c>
      <c r="D60" s="14">
        <f t="shared" si="4"/>
        <v>170</v>
      </c>
      <c r="E60" s="14">
        <f t="shared" si="5"/>
        <v>150</v>
      </c>
      <c r="F60" s="14">
        <f t="shared" si="6"/>
        <v>0</v>
      </c>
      <c r="G60" s="14">
        <f t="shared" si="7"/>
        <v>0</v>
      </c>
      <c r="H60" s="14">
        <f t="shared" si="8"/>
        <v>0</v>
      </c>
      <c r="I60" s="14">
        <f t="shared" si="9"/>
        <v>0</v>
      </c>
      <c r="J60" s="14">
        <f t="shared" si="10"/>
        <v>0</v>
      </c>
      <c r="K60" s="14">
        <f t="shared" si="11"/>
        <v>0</v>
      </c>
      <c r="L60" s="14">
        <f t="shared" si="12"/>
        <v>0</v>
      </c>
      <c r="M60" s="14">
        <f t="shared" si="13"/>
        <v>0</v>
      </c>
      <c r="N60" s="14">
        <f t="shared" si="14"/>
        <v>0</v>
      </c>
      <c r="O60" s="14">
        <f t="shared" si="15"/>
        <v>0</v>
      </c>
      <c r="P60" s="14">
        <f t="shared" si="16"/>
        <v>0</v>
      </c>
      <c r="Q60" s="14">
        <f t="shared" si="17"/>
        <v>0</v>
      </c>
      <c r="R60" s="14">
        <f t="shared" si="26"/>
        <v>0</v>
      </c>
      <c r="S60" s="14">
        <f t="shared" si="18"/>
        <v>0</v>
      </c>
      <c r="T60" s="14">
        <f t="shared" si="19"/>
        <v>0</v>
      </c>
      <c r="U60" s="6">
        <f t="shared" si="20"/>
        <v>0</v>
      </c>
      <c r="V60" s="15">
        <f t="shared" si="24"/>
        <v>320</v>
      </c>
      <c r="W60" s="16">
        <f>VLOOKUP($C60,'SGA1'!$D$1:$G$80,2,FALSE)</f>
        <v>170</v>
      </c>
      <c r="X60" s="16">
        <f>VLOOKUP($C60,'SGA2'!$D$1:$G$80,2,FALSE)</f>
        <v>150</v>
      </c>
      <c r="Y60" s="16" t="e">
        <f>VLOOKUP($C60,'SGA3'!$D$1:$G$80,2,FALSE)</f>
        <v>#N/A</v>
      </c>
      <c r="Z60" s="16" t="e">
        <f>VLOOKUP($C60,'SGA4'!$D$1:$G$80,2,FALSE)</f>
        <v>#N/A</v>
      </c>
      <c r="AA60" s="16" t="e">
        <f>VLOOKUP($C60,'SGA5'!$D$1:$G$80,2,FALSE)</f>
        <v>#N/A</v>
      </c>
      <c r="AB60" s="16" t="e">
        <f>VLOOKUP($C60,'SGA6'!$D$1:$G$80,2,FALSE)</f>
        <v>#N/A</v>
      </c>
      <c r="AC60" s="16" t="e">
        <f>VLOOKUP($C60,'SGA7'!$D$1:$G$80,2,FALSE)</f>
        <v>#N/A</v>
      </c>
      <c r="AD60" s="16" t="e">
        <f>VLOOKUP($C60,'SGA8'!$D$1:$G$80,2,FALSE)</f>
        <v>#N/A</v>
      </c>
      <c r="AE60" s="16" t="e">
        <f>VLOOKUP($C60,'SGA9'!$D$1:$G$80,2,FALSE)</f>
        <v>#N/A</v>
      </c>
      <c r="AF60" s="16" t="e">
        <f>VLOOKUP($C60,'SGA10'!$D$1:$G$80,2,FALSE)</f>
        <v>#N/A</v>
      </c>
      <c r="AG60" s="16" t="e">
        <f>VLOOKUP($C60,'SGA11'!$D$1:$G$80,2,FALSE)</f>
        <v>#N/A</v>
      </c>
      <c r="AH60" s="16" t="e">
        <f>VLOOKUP($C60,'SGA12'!$D$1:$G$80,2,FALSE)</f>
        <v>#N/A</v>
      </c>
      <c r="AI60" s="16" t="e">
        <f>VLOOKUP($C60,'SGA13'!$D$1:$G$80,2,FALSE)</f>
        <v>#N/A</v>
      </c>
      <c r="AJ60" s="16" t="e">
        <f>VLOOKUP($C60,'SGA14'!$D$1:$G$80,2,FALSE)</f>
        <v>#N/A</v>
      </c>
      <c r="AK60" s="16" t="e">
        <f>VLOOKUP($C60,'SGA15'!$D$1:$G$80,2,FALSE)</f>
        <v>#N/A</v>
      </c>
      <c r="AL60" s="16" t="e">
        <f>VLOOKUP($C60,'SGA16'!$D$1:$G$80,2,FALSE)</f>
        <v>#N/A</v>
      </c>
      <c r="AM60" s="16" t="e">
        <f>VLOOKUP($C60,'SGA17'!$D$1:$G$80,2,FALSE)</f>
        <v>#N/A</v>
      </c>
      <c r="AN60" s="13">
        <f t="shared" si="21"/>
        <v>2</v>
      </c>
      <c r="AO60" s="45" t="str">
        <f t="shared" si="22"/>
        <v/>
      </c>
      <c r="AP60" s="45" t="str">
        <f t="shared" si="23"/>
        <v/>
      </c>
    </row>
    <row r="61" spans="1:42">
      <c r="A61" s="35">
        <v>58</v>
      </c>
      <c r="B61">
        <f>Classement!B61</f>
        <v>35.200000000000003</v>
      </c>
      <c r="C61" t="str">
        <f>Classement!C61</f>
        <v>TESSEDE, Daniele</v>
      </c>
      <c r="D61" s="14">
        <f t="shared" si="4"/>
        <v>0</v>
      </c>
      <c r="E61" s="14">
        <f t="shared" si="5"/>
        <v>0</v>
      </c>
      <c r="F61" s="14">
        <f t="shared" si="6"/>
        <v>0</v>
      </c>
      <c r="G61" s="14">
        <f t="shared" si="7"/>
        <v>0</v>
      </c>
      <c r="H61" s="14">
        <f t="shared" si="8"/>
        <v>0</v>
      </c>
      <c r="I61" s="14">
        <f t="shared" si="9"/>
        <v>0</v>
      </c>
      <c r="J61" s="14">
        <f t="shared" si="10"/>
        <v>0</v>
      </c>
      <c r="K61" s="14">
        <f t="shared" si="11"/>
        <v>0</v>
      </c>
      <c r="L61" s="14">
        <f t="shared" si="12"/>
        <v>0</v>
      </c>
      <c r="M61" s="14">
        <f t="shared" si="13"/>
        <v>0</v>
      </c>
      <c r="N61" s="14">
        <f t="shared" si="14"/>
        <v>0</v>
      </c>
      <c r="O61" s="14">
        <f t="shared" si="15"/>
        <v>0</v>
      </c>
      <c r="P61" s="14">
        <f t="shared" si="16"/>
        <v>0</v>
      </c>
      <c r="Q61" s="14">
        <f t="shared" si="17"/>
        <v>0</v>
      </c>
      <c r="R61" s="14">
        <f t="shared" si="26"/>
        <v>0</v>
      </c>
      <c r="S61" s="14">
        <f t="shared" si="18"/>
        <v>0</v>
      </c>
      <c r="T61" s="14">
        <f t="shared" si="19"/>
        <v>0</v>
      </c>
      <c r="U61" s="6">
        <f t="shared" si="20"/>
        <v>0</v>
      </c>
      <c r="V61" s="15">
        <f t="shared" si="24"/>
        <v>0</v>
      </c>
      <c r="W61" s="16" t="e">
        <f>VLOOKUP($C61,'SGA1'!$D$1:$G$80,2,FALSE)</f>
        <v>#N/A</v>
      </c>
      <c r="X61" s="16" t="e">
        <f>VLOOKUP($C61,'SGA2'!$D$1:$G$80,2,FALSE)</f>
        <v>#N/A</v>
      </c>
      <c r="Y61" s="16" t="e">
        <f>VLOOKUP($C61,'SGA3'!$D$1:$G$80,2,FALSE)</f>
        <v>#N/A</v>
      </c>
      <c r="Z61" s="16" t="e">
        <f>VLOOKUP($C61,'SGA4'!$D$1:$G$80,2,FALSE)</f>
        <v>#N/A</v>
      </c>
      <c r="AA61" s="16" t="e">
        <f>VLOOKUP($C61,'SGA5'!$D$1:$G$80,2,FALSE)</f>
        <v>#N/A</v>
      </c>
      <c r="AB61" s="16" t="e">
        <f>VLOOKUP($C61,'SGA6'!$D$1:$G$80,2,FALSE)</f>
        <v>#N/A</v>
      </c>
      <c r="AC61" s="16" t="e">
        <f>VLOOKUP($C61,'SGA7'!$D$1:$G$80,2,FALSE)</f>
        <v>#N/A</v>
      </c>
      <c r="AD61" s="16" t="e">
        <f>VLOOKUP($C61,'SGA8'!$D$1:$G$80,2,FALSE)</f>
        <v>#N/A</v>
      </c>
      <c r="AE61" s="16" t="e">
        <f>VLOOKUP($C61,'SGA9'!$D$1:$G$80,2,FALSE)</f>
        <v>#N/A</v>
      </c>
      <c r="AF61" s="16" t="e">
        <f>VLOOKUP($C61,'SGA10'!$D$1:$G$80,2,FALSE)</f>
        <v>#N/A</v>
      </c>
      <c r="AG61" s="16" t="e">
        <f>VLOOKUP($C61,'SGA11'!$D$1:$G$80,2,FALSE)</f>
        <v>#N/A</v>
      </c>
      <c r="AH61" s="16" t="e">
        <f>VLOOKUP($C61,'SGA12'!$D$1:$G$80,2,FALSE)</f>
        <v>#N/A</v>
      </c>
      <c r="AI61" s="16" t="e">
        <f>VLOOKUP($C61,'SGA13'!$D$1:$G$80,2,FALSE)</f>
        <v>#N/A</v>
      </c>
      <c r="AJ61" s="16" t="e">
        <f>VLOOKUP($C61,'SGA14'!$D$1:$G$80,2,FALSE)</f>
        <v>#N/A</v>
      </c>
      <c r="AK61" s="16" t="e">
        <f>VLOOKUP($C61,'SGA15'!$D$1:$G$80,2,FALSE)</f>
        <v>#N/A</v>
      </c>
      <c r="AL61" s="16" t="e">
        <f>VLOOKUP($C61,'SGA16'!$D$1:$G$80,2,FALSE)</f>
        <v>#N/A</v>
      </c>
      <c r="AM61" s="16" t="e">
        <f>VLOOKUP($C61,'SGA17'!$D$1:$G$80,2,FALSE)</f>
        <v>#N/A</v>
      </c>
      <c r="AN61" s="13">
        <f t="shared" si="21"/>
        <v>0</v>
      </c>
      <c r="AO61" s="45" t="str">
        <f t="shared" si="22"/>
        <v/>
      </c>
      <c r="AP61" s="45" t="str">
        <f t="shared" si="23"/>
        <v/>
      </c>
    </row>
    <row r="62" spans="1:42">
      <c r="A62" s="35">
        <v>59</v>
      </c>
      <c r="B62">
        <f>Classement!B62</f>
        <v>33.9</v>
      </c>
      <c r="C62" t="str">
        <f>Classement!C62</f>
        <v>THOMAS, Michel</v>
      </c>
      <c r="D62" s="14">
        <f t="shared" si="4"/>
        <v>300</v>
      </c>
      <c r="E62" s="14">
        <f t="shared" si="5"/>
        <v>200</v>
      </c>
      <c r="F62" s="14">
        <f t="shared" si="6"/>
        <v>0</v>
      </c>
      <c r="G62" s="14">
        <f t="shared" si="7"/>
        <v>0</v>
      </c>
      <c r="H62" s="14">
        <f t="shared" si="8"/>
        <v>0</v>
      </c>
      <c r="I62" s="14">
        <f t="shared" si="9"/>
        <v>0</v>
      </c>
      <c r="J62" s="14">
        <f t="shared" si="10"/>
        <v>0</v>
      </c>
      <c r="K62" s="14">
        <f t="shared" si="11"/>
        <v>0</v>
      </c>
      <c r="L62" s="14">
        <f t="shared" si="12"/>
        <v>0</v>
      </c>
      <c r="M62" s="14">
        <f t="shared" si="13"/>
        <v>0</v>
      </c>
      <c r="N62" s="14">
        <f t="shared" si="14"/>
        <v>0</v>
      </c>
      <c r="O62" s="14">
        <f t="shared" si="15"/>
        <v>0</v>
      </c>
      <c r="P62" s="14">
        <f t="shared" si="16"/>
        <v>0</v>
      </c>
      <c r="Q62" s="14">
        <f t="shared" si="17"/>
        <v>0</v>
      </c>
      <c r="R62" s="14">
        <f t="shared" si="26"/>
        <v>0</v>
      </c>
      <c r="S62" s="14">
        <f t="shared" si="18"/>
        <v>0</v>
      </c>
      <c r="T62" s="14">
        <f t="shared" si="19"/>
        <v>0</v>
      </c>
      <c r="U62" s="6">
        <f t="shared" si="20"/>
        <v>0</v>
      </c>
      <c r="V62" s="15">
        <f t="shared" si="24"/>
        <v>500</v>
      </c>
      <c r="W62" s="16">
        <f>VLOOKUP($C62,'SGA1'!$D$1:$G$80,2,FALSE)</f>
        <v>300</v>
      </c>
      <c r="X62" s="16">
        <f>VLOOKUP($C62,'SGA2'!$D$1:$G$80,2,FALSE)</f>
        <v>200</v>
      </c>
      <c r="Y62" s="16" t="e">
        <f>VLOOKUP($C62,'SGA3'!$D$1:$G$80,2,FALSE)</f>
        <v>#N/A</v>
      </c>
      <c r="Z62" s="16" t="e">
        <f>VLOOKUP($C62,'SGA4'!$D$1:$G$80,2,FALSE)</f>
        <v>#N/A</v>
      </c>
      <c r="AA62" s="16" t="e">
        <f>VLOOKUP($C62,'SGA5'!$D$1:$G$80,2,FALSE)</f>
        <v>#N/A</v>
      </c>
      <c r="AB62" s="16" t="e">
        <f>VLOOKUP($C62,'SGA6'!$D$1:$G$80,2,FALSE)</f>
        <v>#N/A</v>
      </c>
      <c r="AC62" s="16" t="e">
        <f>VLOOKUP($C62,'SGA7'!$D$1:$G$80,2,FALSE)</f>
        <v>#N/A</v>
      </c>
      <c r="AD62" s="16" t="e">
        <f>VLOOKUP($C62,'SGA8'!$D$1:$G$80,2,FALSE)</f>
        <v>#N/A</v>
      </c>
      <c r="AE62" s="16" t="e">
        <f>VLOOKUP($C62,'SGA9'!$D$1:$G$80,2,FALSE)</f>
        <v>#N/A</v>
      </c>
      <c r="AF62" s="16" t="e">
        <f>VLOOKUP($C62,'SGA10'!$D$1:$G$80,2,FALSE)</f>
        <v>#N/A</v>
      </c>
      <c r="AG62" s="16" t="e">
        <f>VLOOKUP($C62,'SGA11'!$D$1:$G$80,2,FALSE)</f>
        <v>#N/A</v>
      </c>
      <c r="AH62" s="16" t="e">
        <f>VLOOKUP($C62,'SGA12'!$D$1:$G$80,2,FALSE)</f>
        <v>#N/A</v>
      </c>
      <c r="AI62" s="16" t="e">
        <f>VLOOKUP($C62,'SGA13'!$D$1:$G$80,2,FALSE)</f>
        <v>#N/A</v>
      </c>
      <c r="AJ62" s="16" t="e">
        <f>VLOOKUP($C62,'SGA14'!$D$1:$G$80,2,FALSE)</f>
        <v>#N/A</v>
      </c>
      <c r="AK62" s="16" t="e">
        <f>VLOOKUP($C62,'SGA15'!$D$1:$G$80,2,FALSE)</f>
        <v>#N/A</v>
      </c>
      <c r="AL62" s="16" t="e">
        <f>VLOOKUP($C62,'SGA16'!$D$1:$G$80,2,FALSE)</f>
        <v>#N/A</v>
      </c>
      <c r="AM62" s="16" t="e">
        <f>VLOOKUP($C62,'SGA17'!$D$1:$G$80,2,FALSE)</f>
        <v>#N/A</v>
      </c>
      <c r="AN62" s="13">
        <f t="shared" si="21"/>
        <v>2</v>
      </c>
      <c r="AO62" s="45" t="str">
        <f t="shared" si="22"/>
        <v/>
      </c>
      <c r="AP62" s="45" t="str">
        <f t="shared" si="23"/>
        <v/>
      </c>
    </row>
    <row r="63" spans="1:42">
      <c r="A63" s="35">
        <v>60</v>
      </c>
      <c r="B63">
        <f>Classement!B63</f>
        <v>35.1</v>
      </c>
      <c r="C63" t="str">
        <f>Classement!C63</f>
        <v>VALENTIN, Jean</v>
      </c>
      <c r="D63" s="14">
        <f t="shared" si="4"/>
        <v>0</v>
      </c>
      <c r="E63" s="14">
        <f t="shared" si="5"/>
        <v>0</v>
      </c>
      <c r="F63" s="14">
        <f t="shared" si="6"/>
        <v>0</v>
      </c>
      <c r="G63" s="14">
        <f t="shared" si="7"/>
        <v>0</v>
      </c>
      <c r="H63" s="14">
        <f t="shared" si="8"/>
        <v>0</v>
      </c>
      <c r="I63" s="14">
        <f t="shared" si="9"/>
        <v>0</v>
      </c>
      <c r="J63" s="14">
        <f t="shared" si="10"/>
        <v>0</v>
      </c>
      <c r="K63" s="14">
        <f t="shared" si="11"/>
        <v>0</v>
      </c>
      <c r="L63" s="14">
        <f t="shared" si="12"/>
        <v>0</v>
      </c>
      <c r="M63" s="14">
        <f t="shared" si="13"/>
        <v>0</v>
      </c>
      <c r="N63" s="14">
        <f t="shared" si="14"/>
        <v>0</v>
      </c>
      <c r="O63" s="14">
        <f t="shared" si="15"/>
        <v>0</v>
      </c>
      <c r="P63" s="14">
        <f t="shared" si="16"/>
        <v>0</v>
      </c>
      <c r="Q63" s="14">
        <f t="shared" si="17"/>
        <v>0</v>
      </c>
      <c r="R63" s="14">
        <f t="shared" si="26"/>
        <v>0</v>
      </c>
      <c r="S63" s="14">
        <f t="shared" si="18"/>
        <v>0</v>
      </c>
      <c r="T63" s="14">
        <f t="shared" si="19"/>
        <v>0</v>
      </c>
      <c r="U63" s="6">
        <f t="shared" si="20"/>
        <v>0</v>
      </c>
      <c r="V63" s="15">
        <f t="shared" si="24"/>
        <v>0</v>
      </c>
      <c r="W63" s="16" t="e">
        <f>VLOOKUP($C63,'SGA1'!$D$1:$G$80,2,FALSE)</f>
        <v>#N/A</v>
      </c>
      <c r="X63" s="16" t="e">
        <f>VLOOKUP($C63,'SGA2'!$D$1:$G$80,2,FALSE)</f>
        <v>#N/A</v>
      </c>
      <c r="Y63" s="16" t="e">
        <f>VLOOKUP($C63,'SGA3'!$D$1:$G$80,2,FALSE)</f>
        <v>#N/A</v>
      </c>
      <c r="Z63" s="16" t="e">
        <f>VLOOKUP($C63,'SGA4'!$D$1:$G$80,2,FALSE)</f>
        <v>#N/A</v>
      </c>
      <c r="AA63" s="16" t="e">
        <f>VLOOKUP($C63,'SGA5'!$D$1:$G$80,2,FALSE)</f>
        <v>#N/A</v>
      </c>
      <c r="AB63" s="16" t="e">
        <f>VLOOKUP($C63,'SGA6'!$D$1:$G$80,2,FALSE)</f>
        <v>#N/A</v>
      </c>
      <c r="AC63" s="16" t="e">
        <f>VLOOKUP($C63,'SGA7'!$D$1:$G$80,2,FALSE)</f>
        <v>#N/A</v>
      </c>
      <c r="AD63" s="16" t="e">
        <f>VLOOKUP($C63,'SGA8'!$D$1:$G$80,2,FALSE)</f>
        <v>#N/A</v>
      </c>
      <c r="AE63" s="16" t="e">
        <f>VLOOKUP($C63,'SGA9'!$D$1:$G$80,2,FALSE)</f>
        <v>#N/A</v>
      </c>
      <c r="AF63" s="16" t="e">
        <f>VLOOKUP($C63,'SGA10'!$D$1:$G$80,2,FALSE)</f>
        <v>#N/A</v>
      </c>
      <c r="AG63" s="16" t="e">
        <f>VLOOKUP($C63,'SGA11'!$D$1:$G$80,2,FALSE)</f>
        <v>#N/A</v>
      </c>
      <c r="AH63" s="16" t="e">
        <f>VLOOKUP($C63,'SGA12'!$D$1:$G$80,2,FALSE)</f>
        <v>#N/A</v>
      </c>
      <c r="AI63" s="16" t="e">
        <f>VLOOKUP($C63,'SGA13'!$D$1:$G$80,2,FALSE)</f>
        <v>#N/A</v>
      </c>
      <c r="AJ63" s="16" t="e">
        <f>VLOOKUP($C63,'SGA14'!$D$1:$G$80,2,FALSE)</f>
        <v>#N/A</v>
      </c>
      <c r="AK63" s="16" t="e">
        <f>VLOOKUP($C63,'SGA15'!$D$1:$G$80,2,FALSE)</f>
        <v>#N/A</v>
      </c>
      <c r="AL63" s="16" t="e">
        <f>VLOOKUP($C63,'SGA16'!$D$1:$G$80,2,FALSE)</f>
        <v>#N/A</v>
      </c>
      <c r="AM63" s="16" t="e">
        <f>VLOOKUP($C63,'SGA17'!$D$1:$G$80,2,FALSE)</f>
        <v>#N/A</v>
      </c>
      <c r="AN63" s="13">
        <f t="shared" si="21"/>
        <v>0</v>
      </c>
      <c r="AO63" s="45" t="str">
        <f t="shared" si="22"/>
        <v/>
      </c>
      <c r="AP63" s="45" t="str">
        <f t="shared" si="23"/>
        <v/>
      </c>
    </row>
    <row r="64" spans="1:42">
      <c r="A64" s="35">
        <v>61</v>
      </c>
      <c r="B64">
        <f>Classement!B64</f>
        <v>54</v>
      </c>
      <c r="C64" t="str">
        <f>Classement!C64</f>
        <v>VAN SOEST, Barbara</v>
      </c>
      <c r="D64" s="14">
        <f t="shared" si="4"/>
        <v>180</v>
      </c>
      <c r="E64" s="14">
        <f t="shared" si="5"/>
        <v>0</v>
      </c>
      <c r="F64" s="14">
        <f t="shared" si="6"/>
        <v>0</v>
      </c>
      <c r="G64" s="14">
        <f t="shared" si="7"/>
        <v>0</v>
      </c>
      <c r="H64" s="14">
        <f t="shared" si="8"/>
        <v>0</v>
      </c>
      <c r="I64" s="14">
        <f t="shared" si="9"/>
        <v>0</v>
      </c>
      <c r="J64" s="14">
        <f t="shared" si="10"/>
        <v>0</v>
      </c>
      <c r="K64" s="14">
        <f t="shared" si="11"/>
        <v>0</v>
      </c>
      <c r="L64" s="14">
        <f t="shared" si="12"/>
        <v>0</v>
      </c>
      <c r="M64" s="14">
        <f t="shared" si="13"/>
        <v>0</v>
      </c>
      <c r="N64" s="14">
        <f t="shared" si="14"/>
        <v>0</v>
      </c>
      <c r="O64" s="14">
        <f t="shared" si="15"/>
        <v>0</v>
      </c>
      <c r="P64" s="14">
        <f t="shared" si="16"/>
        <v>0</v>
      </c>
      <c r="Q64" s="14">
        <f t="shared" si="17"/>
        <v>0</v>
      </c>
      <c r="R64" s="14">
        <f t="shared" si="26"/>
        <v>0</v>
      </c>
      <c r="S64" s="14">
        <f t="shared" si="18"/>
        <v>0</v>
      </c>
      <c r="T64" s="14">
        <f t="shared" si="19"/>
        <v>0</v>
      </c>
      <c r="U64" s="6">
        <f t="shared" si="20"/>
        <v>0</v>
      </c>
      <c r="V64" s="15">
        <f t="shared" si="24"/>
        <v>180</v>
      </c>
      <c r="W64" s="16">
        <f>VLOOKUP($C64,'SGA1'!$D$1:$G$80,2,FALSE)</f>
        <v>180</v>
      </c>
      <c r="X64" s="16" t="e">
        <f>VLOOKUP($C64,'SGA2'!$D$1:$G$80,2,FALSE)</f>
        <v>#N/A</v>
      </c>
      <c r="Y64" s="16" t="e">
        <f>VLOOKUP($C64,'SGA3'!$D$1:$G$80,2,FALSE)</f>
        <v>#N/A</v>
      </c>
      <c r="Z64" s="16" t="e">
        <f>VLOOKUP($C64,'SGA4'!$D$1:$G$80,2,FALSE)</f>
        <v>#N/A</v>
      </c>
      <c r="AA64" s="16" t="e">
        <f>VLOOKUP($C64,'SGA5'!$D$1:$G$80,2,FALSE)</f>
        <v>#N/A</v>
      </c>
      <c r="AB64" s="16" t="e">
        <f>VLOOKUP($C64,'SGA6'!$D$1:$G$80,2,FALSE)</f>
        <v>#N/A</v>
      </c>
      <c r="AC64" s="16" t="e">
        <f>VLOOKUP($C64,'SGA7'!$D$1:$G$80,2,FALSE)</f>
        <v>#N/A</v>
      </c>
      <c r="AD64" s="16" t="e">
        <f>VLOOKUP($C64,'SGA8'!$D$1:$G$80,2,FALSE)</f>
        <v>#N/A</v>
      </c>
      <c r="AE64" s="16" t="e">
        <f>VLOOKUP($C64,'SGA9'!$D$1:$G$80,2,FALSE)</f>
        <v>#N/A</v>
      </c>
      <c r="AF64" s="16" t="e">
        <f>VLOOKUP($C64,'SGA10'!$D$1:$G$80,2,FALSE)</f>
        <v>#N/A</v>
      </c>
      <c r="AG64" s="16" t="e">
        <f>VLOOKUP($C64,'SGA11'!$D$1:$G$80,2,FALSE)</f>
        <v>#N/A</v>
      </c>
      <c r="AH64" s="16" t="e">
        <f>VLOOKUP($C64,'SGA12'!$D$1:$G$80,2,FALSE)</f>
        <v>#N/A</v>
      </c>
      <c r="AI64" s="16" t="e">
        <f>VLOOKUP($C64,'SGA13'!$D$1:$G$80,2,FALSE)</f>
        <v>#N/A</v>
      </c>
      <c r="AJ64" s="16" t="e">
        <f>VLOOKUP($C64,'SGA14'!$D$1:$G$80,2,FALSE)</f>
        <v>#N/A</v>
      </c>
      <c r="AK64" s="16" t="e">
        <f>VLOOKUP($C64,'SGA15'!$D$1:$G$80,2,FALSE)</f>
        <v>#N/A</v>
      </c>
      <c r="AL64" s="16" t="e">
        <f>VLOOKUP($C64,'SGA16'!$D$1:$G$80,2,FALSE)</f>
        <v>#N/A</v>
      </c>
      <c r="AM64" s="16" t="e">
        <f>VLOOKUP($C64,'SGA17'!$D$1:$G$80,2,FALSE)</f>
        <v>#N/A</v>
      </c>
      <c r="AN64" s="13">
        <f t="shared" si="21"/>
        <v>1</v>
      </c>
      <c r="AO64" s="45" t="str">
        <f t="shared" si="22"/>
        <v/>
      </c>
      <c r="AP64" s="45" t="str">
        <f t="shared" si="23"/>
        <v/>
      </c>
    </row>
    <row r="65" spans="1:42">
      <c r="A65" s="35">
        <v>62</v>
      </c>
      <c r="B65">
        <f>Classement!B65</f>
        <v>31</v>
      </c>
      <c r="C65" t="str">
        <f>Classement!C65</f>
        <v>VAN SOEST, Joseph</v>
      </c>
      <c r="D65" s="14">
        <f t="shared" si="4"/>
        <v>280</v>
      </c>
      <c r="E65" s="14">
        <f t="shared" si="5"/>
        <v>0</v>
      </c>
      <c r="F65" s="14">
        <f t="shared" si="6"/>
        <v>0</v>
      </c>
      <c r="G65" s="14">
        <f t="shared" si="7"/>
        <v>0</v>
      </c>
      <c r="H65" s="14">
        <f t="shared" si="8"/>
        <v>0</v>
      </c>
      <c r="I65" s="14">
        <f t="shared" si="9"/>
        <v>0</v>
      </c>
      <c r="J65" s="14">
        <f t="shared" si="10"/>
        <v>0</v>
      </c>
      <c r="K65" s="14">
        <f t="shared" si="11"/>
        <v>0</v>
      </c>
      <c r="L65" s="14">
        <f t="shared" si="12"/>
        <v>0</v>
      </c>
      <c r="M65" s="14">
        <f t="shared" si="13"/>
        <v>0</v>
      </c>
      <c r="N65" s="14">
        <f t="shared" si="14"/>
        <v>0</v>
      </c>
      <c r="O65" s="14">
        <f t="shared" si="15"/>
        <v>0</v>
      </c>
      <c r="P65" s="14">
        <f t="shared" si="16"/>
        <v>0</v>
      </c>
      <c r="Q65" s="14">
        <f t="shared" si="17"/>
        <v>0</v>
      </c>
      <c r="R65" s="14">
        <f t="shared" si="26"/>
        <v>0</v>
      </c>
      <c r="S65" s="14">
        <f t="shared" si="18"/>
        <v>0</v>
      </c>
      <c r="T65" s="14">
        <f t="shared" si="19"/>
        <v>0</v>
      </c>
      <c r="U65" s="6">
        <f t="shared" si="20"/>
        <v>0</v>
      </c>
      <c r="V65" s="15">
        <f t="shared" si="24"/>
        <v>280</v>
      </c>
      <c r="W65" s="16">
        <f>VLOOKUP($C65,'SGA1'!$D$1:$G$80,2,FALSE)</f>
        <v>280</v>
      </c>
      <c r="X65" s="16" t="e">
        <f>VLOOKUP($C65,'SGA2'!$D$1:$G$80,2,FALSE)</f>
        <v>#N/A</v>
      </c>
      <c r="Y65" s="16" t="e">
        <f>VLOOKUP($C65,'SGA3'!$D$1:$G$80,2,FALSE)</f>
        <v>#N/A</v>
      </c>
      <c r="Z65" s="16" t="e">
        <f>VLOOKUP($C65,'SGA4'!$D$1:$G$80,2,FALSE)</f>
        <v>#N/A</v>
      </c>
      <c r="AA65" s="16" t="e">
        <f>VLOOKUP($C65,'SGA5'!$D$1:$G$80,2,FALSE)</f>
        <v>#N/A</v>
      </c>
      <c r="AB65" s="16" t="e">
        <f>VLOOKUP($C65,'SGA6'!$D$1:$G$80,2,FALSE)</f>
        <v>#N/A</v>
      </c>
      <c r="AC65" s="16" t="e">
        <f>VLOOKUP($C65,'SGA7'!$D$1:$G$80,2,FALSE)</f>
        <v>#N/A</v>
      </c>
      <c r="AD65" s="16" t="e">
        <f>VLOOKUP($C65,'SGA8'!$D$1:$G$80,2,FALSE)</f>
        <v>#N/A</v>
      </c>
      <c r="AE65" s="16" t="e">
        <f>VLOOKUP($C65,'SGA9'!$D$1:$G$80,2,FALSE)</f>
        <v>#N/A</v>
      </c>
      <c r="AF65" s="16" t="e">
        <f>VLOOKUP($C65,'SGA10'!$D$1:$G$80,2,FALSE)</f>
        <v>#N/A</v>
      </c>
      <c r="AG65" s="16" t="e">
        <f>VLOOKUP($C65,'SGA11'!$D$1:$G$80,2,FALSE)</f>
        <v>#N/A</v>
      </c>
      <c r="AH65" s="16" t="e">
        <f>VLOOKUP($C65,'SGA12'!$D$1:$G$80,2,FALSE)</f>
        <v>#N/A</v>
      </c>
      <c r="AI65" s="16" t="e">
        <f>VLOOKUP($C65,'SGA13'!$D$1:$G$80,2,FALSE)</f>
        <v>#N/A</v>
      </c>
      <c r="AJ65" s="16" t="e">
        <f>VLOOKUP($C65,'SGA14'!$D$1:$G$80,2,FALSE)</f>
        <v>#N/A</v>
      </c>
      <c r="AK65" s="16" t="e">
        <f>VLOOKUP($C65,'SGA15'!$D$1:$G$80,2,FALSE)</f>
        <v>#N/A</v>
      </c>
      <c r="AL65" s="16" t="e">
        <f>VLOOKUP($C65,'SGA16'!$D$1:$G$80,2,FALSE)</f>
        <v>#N/A</v>
      </c>
      <c r="AM65" s="16" t="e">
        <f>VLOOKUP($C65,'SGA17'!$D$1:$G$80,2,FALSE)</f>
        <v>#N/A</v>
      </c>
      <c r="AN65" s="13">
        <f t="shared" si="21"/>
        <v>1</v>
      </c>
      <c r="AO65" s="45" t="str">
        <f t="shared" si="22"/>
        <v/>
      </c>
      <c r="AP65" s="45" t="str">
        <f t="shared" si="23"/>
        <v/>
      </c>
    </row>
    <row r="66" spans="1:42">
      <c r="A66" s="35">
        <v>63</v>
      </c>
      <c r="B66">
        <f>Classement!B66</f>
        <v>21.6</v>
      </c>
      <c r="C66" t="str">
        <f>Classement!C66</f>
        <v>VARLET, Alain</v>
      </c>
      <c r="D66" s="14">
        <f t="shared" si="4"/>
        <v>260</v>
      </c>
      <c r="E66" s="14">
        <f t="shared" si="5"/>
        <v>180</v>
      </c>
      <c r="F66" s="14">
        <f t="shared" si="6"/>
        <v>0</v>
      </c>
      <c r="G66" s="14">
        <f t="shared" si="7"/>
        <v>0</v>
      </c>
      <c r="H66" s="14">
        <f t="shared" si="8"/>
        <v>0</v>
      </c>
      <c r="I66" s="14">
        <f t="shared" si="9"/>
        <v>0</v>
      </c>
      <c r="J66" s="14">
        <f t="shared" si="10"/>
        <v>0</v>
      </c>
      <c r="K66" s="14">
        <f t="shared" si="11"/>
        <v>0</v>
      </c>
      <c r="L66" s="14">
        <f t="shared" si="12"/>
        <v>0</v>
      </c>
      <c r="M66" s="14">
        <f t="shared" si="13"/>
        <v>0</v>
      </c>
      <c r="N66" s="14">
        <f t="shared" si="14"/>
        <v>0</v>
      </c>
      <c r="O66" s="14">
        <f t="shared" si="15"/>
        <v>0</v>
      </c>
      <c r="P66" s="14">
        <f t="shared" si="16"/>
        <v>0</v>
      </c>
      <c r="Q66" s="14">
        <f t="shared" si="17"/>
        <v>0</v>
      </c>
      <c r="R66" s="14">
        <f t="shared" si="26"/>
        <v>0</v>
      </c>
      <c r="S66" s="14">
        <f t="shared" si="18"/>
        <v>0</v>
      </c>
      <c r="T66" s="14">
        <f t="shared" si="19"/>
        <v>0</v>
      </c>
      <c r="U66" s="6">
        <f t="shared" si="20"/>
        <v>0</v>
      </c>
      <c r="V66" s="15">
        <f t="shared" si="24"/>
        <v>440</v>
      </c>
      <c r="W66" s="16">
        <f>VLOOKUP($C66,'SGA1'!$D$1:$G$80,2,FALSE)</f>
        <v>260</v>
      </c>
      <c r="X66" s="16">
        <f>VLOOKUP($C66,'SGA2'!$D$1:$G$80,2,FALSE)</f>
        <v>180</v>
      </c>
      <c r="Y66" s="16" t="e">
        <f>VLOOKUP($C66,'SGA3'!$D$1:$G$80,2,FALSE)</f>
        <v>#N/A</v>
      </c>
      <c r="Z66" s="16" t="e">
        <f>VLOOKUP($C66,'SGA4'!$D$1:$G$80,2,FALSE)</f>
        <v>#N/A</v>
      </c>
      <c r="AA66" s="16" t="e">
        <f>VLOOKUP($C66,'SGA5'!$D$1:$G$80,2,FALSE)</f>
        <v>#N/A</v>
      </c>
      <c r="AB66" s="16" t="e">
        <f>VLOOKUP($C66,'SGA6'!$D$1:$G$80,2,FALSE)</f>
        <v>#N/A</v>
      </c>
      <c r="AC66" s="16" t="e">
        <f>VLOOKUP($C66,'SGA7'!$D$1:$G$80,2,FALSE)</f>
        <v>#N/A</v>
      </c>
      <c r="AD66" s="16" t="e">
        <f>VLOOKUP($C66,'SGA8'!$D$1:$G$80,2,FALSE)</f>
        <v>#N/A</v>
      </c>
      <c r="AE66" s="16" t="e">
        <f>VLOOKUP($C66,'SGA9'!$D$1:$G$80,2,FALSE)</f>
        <v>#N/A</v>
      </c>
      <c r="AF66" s="16" t="e">
        <f>VLOOKUP($C66,'SGA10'!$D$1:$G$80,2,FALSE)</f>
        <v>#N/A</v>
      </c>
      <c r="AG66" s="16" t="e">
        <f>VLOOKUP($C66,'SGA11'!$D$1:$G$80,2,FALSE)</f>
        <v>#N/A</v>
      </c>
      <c r="AH66" s="16" t="e">
        <f>VLOOKUP($C66,'SGA12'!$D$1:$G$80,2,FALSE)</f>
        <v>#N/A</v>
      </c>
      <c r="AI66" s="16" t="e">
        <f>VLOOKUP($C66,'SGA13'!$D$1:$G$80,2,FALSE)</f>
        <v>#N/A</v>
      </c>
      <c r="AJ66" s="16" t="e">
        <f>VLOOKUP($C66,'SGA14'!$D$1:$G$80,2,FALSE)</f>
        <v>#N/A</v>
      </c>
      <c r="AK66" s="16" t="e">
        <f>VLOOKUP($C66,'SGA15'!$D$1:$G$80,2,FALSE)</f>
        <v>#N/A</v>
      </c>
      <c r="AL66" s="16" t="e">
        <f>VLOOKUP($C66,'SGA16'!$D$1:$G$80,2,FALSE)</f>
        <v>#N/A</v>
      </c>
      <c r="AM66" s="16" t="e">
        <f>VLOOKUP($C66,'SGA17'!$D$1:$G$80,2,FALSE)</f>
        <v>#N/A</v>
      </c>
      <c r="AN66" s="13">
        <f t="shared" si="21"/>
        <v>2</v>
      </c>
      <c r="AO66" s="45" t="str">
        <f t="shared" si="22"/>
        <v/>
      </c>
      <c r="AP66" s="45" t="str">
        <f t="shared" si="23"/>
        <v/>
      </c>
    </row>
    <row r="67" spans="1:42">
      <c r="A67" s="35">
        <v>64</v>
      </c>
      <c r="B67">
        <f>Classement!B67</f>
        <v>31.6</v>
      </c>
      <c r="C67" t="str">
        <f>Classement!C67</f>
        <v>VUILLEMIN, Roland</v>
      </c>
      <c r="D67" s="14">
        <f t="shared" si="4"/>
        <v>150</v>
      </c>
      <c r="E67" s="14">
        <f t="shared" si="5"/>
        <v>160</v>
      </c>
      <c r="F67" s="14">
        <f t="shared" si="6"/>
        <v>0</v>
      </c>
      <c r="G67" s="14">
        <f t="shared" si="7"/>
        <v>0</v>
      </c>
      <c r="H67" s="14">
        <f t="shared" si="8"/>
        <v>0</v>
      </c>
      <c r="I67" s="14">
        <f t="shared" si="9"/>
        <v>0</v>
      </c>
      <c r="J67" s="14">
        <f t="shared" si="10"/>
        <v>0</v>
      </c>
      <c r="K67" s="14">
        <f t="shared" si="11"/>
        <v>0</v>
      </c>
      <c r="L67" s="14">
        <f t="shared" si="12"/>
        <v>0</v>
      </c>
      <c r="M67" s="14">
        <f t="shared" si="13"/>
        <v>0</v>
      </c>
      <c r="N67" s="14">
        <f t="shared" si="14"/>
        <v>0</v>
      </c>
      <c r="O67" s="14">
        <f t="shared" si="15"/>
        <v>0</v>
      </c>
      <c r="P67" s="14">
        <f t="shared" si="16"/>
        <v>0</v>
      </c>
      <c r="Q67" s="14">
        <f t="shared" si="17"/>
        <v>0</v>
      </c>
      <c r="R67" s="14">
        <f t="shared" si="26"/>
        <v>0</v>
      </c>
      <c r="S67" s="14">
        <f t="shared" si="18"/>
        <v>0</v>
      </c>
      <c r="T67" s="14">
        <f t="shared" si="19"/>
        <v>0</v>
      </c>
      <c r="U67" s="6">
        <f t="shared" si="20"/>
        <v>0</v>
      </c>
      <c r="V67" s="15">
        <f t="shared" si="24"/>
        <v>310</v>
      </c>
      <c r="W67" s="16">
        <f>VLOOKUP($C67,'SGA1'!$D$1:$G$80,2,FALSE)</f>
        <v>150</v>
      </c>
      <c r="X67" s="16">
        <f>VLOOKUP($C67,'SGA2'!$D$1:$G$80,2,FALSE)</f>
        <v>160</v>
      </c>
      <c r="Y67" s="16" t="e">
        <f>VLOOKUP($C67,'SGA3'!$D$1:$G$80,2,FALSE)</f>
        <v>#N/A</v>
      </c>
      <c r="Z67" s="16" t="e">
        <f>VLOOKUP($C67,'SGA4'!$D$1:$G$80,2,FALSE)</f>
        <v>#N/A</v>
      </c>
      <c r="AA67" s="16" t="e">
        <f>VLOOKUP($C67,'SGA5'!$D$1:$G$80,2,FALSE)</f>
        <v>#N/A</v>
      </c>
      <c r="AB67" s="16" t="e">
        <f>VLOOKUP($C67,'SGA6'!$D$1:$G$80,2,FALSE)</f>
        <v>#N/A</v>
      </c>
      <c r="AC67" s="16" t="e">
        <f>VLOOKUP($C67,'SGA7'!$D$1:$G$80,2,FALSE)</f>
        <v>#N/A</v>
      </c>
      <c r="AD67" s="16" t="e">
        <f>VLOOKUP($C67,'SGA8'!$D$1:$G$80,2,FALSE)</f>
        <v>#N/A</v>
      </c>
      <c r="AE67" s="16" t="e">
        <f>VLOOKUP($C67,'SGA9'!$D$1:$G$80,2,FALSE)</f>
        <v>#N/A</v>
      </c>
      <c r="AF67" s="16" t="e">
        <f>VLOOKUP($C67,'SGA10'!$D$1:$G$80,2,FALSE)</f>
        <v>#N/A</v>
      </c>
      <c r="AG67" s="16" t="e">
        <f>VLOOKUP($C67,'SGA11'!$D$1:$G$80,2,FALSE)</f>
        <v>#N/A</v>
      </c>
      <c r="AH67" s="16" t="e">
        <f>VLOOKUP($C67,'SGA12'!$D$1:$G$80,2,FALSE)</f>
        <v>#N/A</v>
      </c>
      <c r="AI67" s="16" t="e">
        <f>VLOOKUP($C67,'SGA13'!$D$1:$G$80,2,FALSE)</f>
        <v>#N/A</v>
      </c>
      <c r="AJ67" s="16" t="e">
        <f>VLOOKUP($C67,'SGA14'!$D$1:$G$80,2,FALSE)</f>
        <v>#N/A</v>
      </c>
      <c r="AK67" s="16" t="e">
        <f>VLOOKUP($C67,'SGA15'!$D$1:$G$80,2,FALSE)</f>
        <v>#N/A</v>
      </c>
      <c r="AL67" s="16" t="e">
        <f>VLOOKUP($C67,'SGA16'!$D$1:$G$80,2,FALSE)</f>
        <v>#N/A</v>
      </c>
      <c r="AM67" s="16" t="e">
        <f>VLOOKUP($C67,'SGA17'!$D$1:$G$80,2,FALSE)</f>
        <v>#N/A</v>
      </c>
      <c r="AN67" s="13">
        <f t="shared" si="21"/>
        <v>2</v>
      </c>
      <c r="AO67" s="45" t="str">
        <f t="shared" si="22"/>
        <v/>
      </c>
      <c r="AP67" s="45" t="str">
        <f t="shared" si="23"/>
        <v/>
      </c>
    </row>
    <row r="68" spans="1:42">
      <c r="A68" s="35">
        <v>65</v>
      </c>
      <c r="B68">
        <f>Classement!B68</f>
        <v>22.4</v>
      </c>
      <c r="C68" t="str">
        <f>Classement!C68</f>
        <v>WIRTH, Claude</v>
      </c>
      <c r="D68" s="14">
        <f t="shared" ref="D68:D72" si="27">IF(ISNA(W68)=TRUE,0,W68)</f>
        <v>190</v>
      </c>
      <c r="E68" s="14">
        <f t="shared" ref="E68:E72" si="28">IF(ISNA(X68)=TRUE,0,X68)</f>
        <v>260</v>
      </c>
      <c r="F68" s="14">
        <f t="shared" ref="F68:F72" si="29">IF(ISNA(Y68)=TRUE,0,Y68)</f>
        <v>0</v>
      </c>
      <c r="G68" s="14">
        <f t="shared" ref="G68:G72" si="30">IF(ISNA(Z68)=TRUE,0,Z68)</f>
        <v>0</v>
      </c>
      <c r="H68" s="14">
        <f t="shared" ref="H68:H72" si="31">IF(ISNA(AA68)=TRUE,0,AA68)</f>
        <v>0</v>
      </c>
      <c r="I68" s="14">
        <f t="shared" ref="I68:I72" si="32">IF(ISNA(AB68)=TRUE,0,AB68)</f>
        <v>0</v>
      </c>
      <c r="J68" s="14">
        <f t="shared" ref="J68:J72" si="33">IF(ISNA(AC68)=TRUE,0,AC68)</f>
        <v>0</v>
      </c>
      <c r="K68" s="14">
        <f t="shared" ref="K68:K72" si="34">IF(ISNA(AD68)=TRUE,0,AD68)</f>
        <v>0</v>
      </c>
      <c r="L68" s="14">
        <f t="shared" ref="L68:L72" si="35">IF(ISNA(AE68)=TRUE,0,AE68)</f>
        <v>0</v>
      </c>
      <c r="M68" s="14">
        <f t="shared" ref="M68:M72" si="36">IF(ISNA(AF68)=TRUE,0,AF68)</f>
        <v>0</v>
      </c>
      <c r="N68" s="14">
        <f t="shared" ref="N68:N72" si="37">IF(ISNA(AG68)=TRUE,0,AG68)</f>
        <v>0</v>
      </c>
      <c r="O68" s="14">
        <f t="shared" ref="O68:O72" si="38">IF(ISNA(AH68)=TRUE,0,AH68)</f>
        <v>0</v>
      </c>
      <c r="P68" s="14">
        <f t="shared" ref="P68:P72" si="39">IF(ISNA(AI68)=TRUE,0,AI68)</f>
        <v>0</v>
      </c>
      <c r="Q68" s="14">
        <f t="shared" ref="Q68:Q72" si="40">IF(ISNA(AJ68)=TRUE,0,AJ68)</f>
        <v>0</v>
      </c>
      <c r="R68" s="14">
        <f t="shared" si="26"/>
        <v>0</v>
      </c>
      <c r="S68" s="14">
        <f t="shared" ref="S68:S72" si="41">IF(ISNA(AL68)=TRUE,0,AL68)</f>
        <v>0</v>
      </c>
      <c r="T68" s="14">
        <f t="shared" ref="T68:T102" si="42">IF(ISNA(AM68)=TRUE,0,AM68)</f>
        <v>0</v>
      </c>
      <c r="U68" s="6">
        <f t="shared" ref="U68:U72" si="43">MIN(D68:J68)</f>
        <v>0</v>
      </c>
      <c r="V68" s="15">
        <f t="shared" ref="V68:V72" si="44">SUM(D68:J68)</f>
        <v>450</v>
      </c>
      <c r="W68" s="16">
        <f>VLOOKUP($C68,'SGA1'!$D$1:$G$80,2,FALSE)</f>
        <v>190</v>
      </c>
      <c r="X68" s="16">
        <f>VLOOKUP($C68,'SGA2'!$D$1:$G$80,2,FALSE)</f>
        <v>260</v>
      </c>
      <c r="Y68" s="16" t="e">
        <f>VLOOKUP($C68,'SGA3'!$D$1:$G$80,2,FALSE)</f>
        <v>#N/A</v>
      </c>
      <c r="Z68" s="16" t="e">
        <f>VLOOKUP($C68,'SGA4'!$D$1:$G$80,2,FALSE)</f>
        <v>#N/A</v>
      </c>
      <c r="AA68" s="16" t="e">
        <f>VLOOKUP($C68,'SGA5'!$D$1:$G$80,2,FALSE)</f>
        <v>#N/A</v>
      </c>
      <c r="AB68" s="16" t="e">
        <f>VLOOKUP($C68,'SGA6'!$D$1:$G$80,2,FALSE)</f>
        <v>#N/A</v>
      </c>
      <c r="AC68" s="16" t="e">
        <f>VLOOKUP($C68,'SGA7'!$D$1:$G$80,2,FALSE)</f>
        <v>#N/A</v>
      </c>
      <c r="AD68" s="16" t="e">
        <f>VLOOKUP($C68,'SGA8'!$D$1:$G$80,2,FALSE)</f>
        <v>#N/A</v>
      </c>
      <c r="AE68" s="16" t="e">
        <f>VLOOKUP($C68,'SGA9'!$D$1:$G$80,2,FALSE)</f>
        <v>#N/A</v>
      </c>
      <c r="AF68" s="16" t="e">
        <f>VLOOKUP($C68,'SGA10'!$D$1:$G$80,2,FALSE)</f>
        <v>#N/A</v>
      </c>
      <c r="AG68" s="16" t="e">
        <f>VLOOKUP($C68,'SGA11'!$D$1:$G$80,2,FALSE)</f>
        <v>#N/A</v>
      </c>
      <c r="AH68" s="16" t="e">
        <f>VLOOKUP($C68,'SGA12'!$D$1:$G$80,2,FALSE)</f>
        <v>#N/A</v>
      </c>
      <c r="AI68" s="16" t="e">
        <f>VLOOKUP($C68,'SGA13'!$D$1:$G$80,2,FALSE)</f>
        <v>#N/A</v>
      </c>
      <c r="AJ68" s="16" t="e">
        <f>VLOOKUP($C68,'SGA14'!$D$1:$G$80,2,FALSE)</f>
        <v>#N/A</v>
      </c>
      <c r="AK68" s="16" t="e">
        <f>VLOOKUP($C68,'SGA15'!$D$1:$G$80,2,FALSE)</f>
        <v>#N/A</v>
      </c>
      <c r="AL68" s="16" t="e">
        <f>VLOOKUP($C68,'SGA16'!$D$1:$G$80,2,FALSE)</f>
        <v>#N/A</v>
      </c>
      <c r="AM68" s="16" t="e">
        <f>VLOOKUP($C68,'SGA17'!$D$1:$G$80,2,FALSE)</f>
        <v>#N/A</v>
      </c>
      <c r="AN68" s="13">
        <f t="shared" ref="AN68:AN102" si="45">COUNTIF(W68:AM68,"&gt;0")</f>
        <v>2</v>
      </c>
      <c r="AO68" s="45" t="str">
        <f t="shared" ref="AO68:AO78" si="46">IF(AN68&gt;=7,"X","")</f>
        <v/>
      </c>
      <c r="AP68" s="45" t="str">
        <f t="shared" ref="AP68:AP102" si="47">IF($AN68&gt;=16,"X","")</f>
        <v/>
      </c>
    </row>
    <row r="69" spans="1:42">
      <c r="A69" s="35">
        <v>66</v>
      </c>
      <c r="B69">
        <f>Classement!B69</f>
        <v>23.4</v>
      </c>
      <c r="C69" t="str">
        <f>Classement!C69</f>
        <v>WIRTH, Evelyne</v>
      </c>
      <c r="D69" s="14">
        <f t="shared" si="27"/>
        <v>0</v>
      </c>
      <c r="E69" s="14">
        <f t="shared" si="28"/>
        <v>280</v>
      </c>
      <c r="F69" s="14">
        <f t="shared" si="29"/>
        <v>0</v>
      </c>
      <c r="G69" s="14">
        <f t="shared" si="30"/>
        <v>0</v>
      </c>
      <c r="H69" s="14">
        <f t="shared" si="31"/>
        <v>0</v>
      </c>
      <c r="I69" s="14">
        <f t="shared" si="32"/>
        <v>0</v>
      </c>
      <c r="J69" s="14">
        <f t="shared" si="33"/>
        <v>0</v>
      </c>
      <c r="K69" s="14">
        <f t="shared" si="34"/>
        <v>0</v>
      </c>
      <c r="L69" s="14">
        <f t="shared" si="35"/>
        <v>0</v>
      </c>
      <c r="M69" s="14">
        <f t="shared" si="36"/>
        <v>0</v>
      </c>
      <c r="N69" s="14">
        <f t="shared" si="37"/>
        <v>0</v>
      </c>
      <c r="O69" s="14">
        <f t="shared" si="38"/>
        <v>0</v>
      </c>
      <c r="P69" s="14">
        <f t="shared" si="39"/>
        <v>0</v>
      </c>
      <c r="Q69" s="14">
        <f t="shared" si="40"/>
        <v>0</v>
      </c>
      <c r="R69" s="14">
        <f t="shared" si="26"/>
        <v>0</v>
      </c>
      <c r="S69" s="14">
        <f t="shared" si="41"/>
        <v>0</v>
      </c>
      <c r="T69" s="14">
        <f t="shared" si="42"/>
        <v>0</v>
      </c>
      <c r="U69" s="6">
        <f t="shared" si="43"/>
        <v>0</v>
      </c>
      <c r="V69" s="15">
        <f t="shared" si="44"/>
        <v>280</v>
      </c>
      <c r="W69" s="16" t="e">
        <f>VLOOKUP($C69,'SGA1'!$D$1:$G$80,2,FALSE)</f>
        <v>#N/A</v>
      </c>
      <c r="X69" s="16">
        <f>VLOOKUP($C69,'SGA2'!$D$1:$G$80,2,FALSE)</f>
        <v>280</v>
      </c>
      <c r="Y69" s="16" t="e">
        <f>VLOOKUP($C69,'SGA3'!$D$1:$G$80,2,FALSE)</f>
        <v>#N/A</v>
      </c>
      <c r="Z69" s="16" t="e">
        <f>VLOOKUP($C69,'SGA4'!$D$1:$G$80,2,FALSE)</f>
        <v>#N/A</v>
      </c>
      <c r="AA69" s="16" t="e">
        <f>VLOOKUP($C69,'SGA5'!$D$1:$G$80,2,FALSE)</f>
        <v>#N/A</v>
      </c>
      <c r="AB69" s="16" t="e">
        <f>VLOOKUP($C69,'SGA6'!$D$1:$G$80,2,FALSE)</f>
        <v>#N/A</v>
      </c>
      <c r="AC69" s="16" t="e">
        <f>VLOOKUP($C69,'SGA7'!$D$1:$G$80,2,FALSE)</f>
        <v>#N/A</v>
      </c>
      <c r="AD69" s="16" t="e">
        <f>VLOOKUP($C69,'SGA8'!$D$1:$G$80,2,FALSE)</f>
        <v>#N/A</v>
      </c>
      <c r="AE69" s="16" t="e">
        <f>VLOOKUP($C69,'SGA9'!$D$1:$G$80,2,FALSE)</f>
        <v>#N/A</v>
      </c>
      <c r="AF69" s="16" t="e">
        <f>VLOOKUP($C69,'SGA10'!$D$1:$G$80,2,FALSE)</f>
        <v>#N/A</v>
      </c>
      <c r="AG69" s="16" t="e">
        <f>VLOOKUP($C69,'SGA11'!$D$1:$G$80,2,FALSE)</f>
        <v>#N/A</v>
      </c>
      <c r="AH69" s="16" t="e">
        <f>VLOOKUP($C69,'SGA12'!$D$1:$G$80,2,FALSE)</f>
        <v>#N/A</v>
      </c>
      <c r="AI69" s="16" t="e">
        <f>VLOOKUP($C69,'SGA13'!$D$1:$G$80,2,FALSE)</f>
        <v>#N/A</v>
      </c>
      <c r="AJ69" s="16" t="e">
        <f>VLOOKUP($C69,'SGA14'!$D$1:$G$80,2,FALSE)</f>
        <v>#N/A</v>
      </c>
      <c r="AK69" s="16" t="e">
        <f>VLOOKUP($C69,'SGA15'!$D$1:$G$80,2,FALSE)</f>
        <v>#N/A</v>
      </c>
      <c r="AL69" s="16" t="e">
        <f>VLOOKUP($C69,'SGA16'!$D$1:$G$80,2,FALSE)</f>
        <v>#N/A</v>
      </c>
      <c r="AM69" s="16" t="e">
        <f>VLOOKUP($C69,'SGA17'!$D$1:$G$80,2,FALSE)</f>
        <v>#N/A</v>
      </c>
      <c r="AN69" s="13">
        <f t="shared" si="45"/>
        <v>1</v>
      </c>
      <c r="AO69" s="45" t="str">
        <f t="shared" si="46"/>
        <v/>
      </c>
      <c r="AP69" s="45" t="str">
        <f t="shared" si="47"/>
        <v/>
      </c>
    </row>
    <row r="70" spans="1:42">
      <c r="A70" s="35">
        <v>67</v>
      </c>
      <c r="B70">
        <f>Classement!B70</f>
        <v>10.5</v>
      </c>
      <c r="C70" t="str">
        <f>Classement!C70</f>
        <v>DUPUIS, Norbert</v>
      </c>
      <c r="D70" s="14">
        <f t="shared" si="27"/>
        <v>0</v>
      </c>
      <c r="E70" s="14">
        <f t="shared" si="28"/>
        <v>0</v>
      </c>
      <c r="F70" s="14">
        <f t="shared" si="29"/>
        <v>0</v>
      </c>
      <c r="G70" s="14">
        <f t="shared" si="30"/>
        <v>0</v>
      </c>
      <c r="H70" s="14">
        <f t="shared" si="31"/>
        <v>0</v>
      </c>
      <c r="I70" s="14">
        <f t="shared" si="32"/>
        <v>0</v>
      </c>
      <c r="J70" s="14">
        <f t="shared" si="33"/>
        <v>0</v>
      </c>
      <c r="K70" s="14">
        <f t="shared" si="34"/>
        <v>0</v>
      </c>
      <c r="L70" s="14">
        <f t="shared" si="35"/>
        <v>0</v>
      </c>
      <c r="M70" s="14">
        <f t="shared" si="36"/>
        <v>0</v>
      </c>
      <c r="N70" s="14">
        <f t="shared" si="37"/>
        <v>0</v>
      </c>
      <c r="O70" s="14">
        <f t="shared" si="38"/>
        <v>0</v>
      </c>
      <c r="P70" s="14">
        <f t="shared" si="39"/>
        <v>0</v>
      </c>
      <c r="Q70" s="14">
        <f t="shared" si="40"/>
        <v>0</v>
      </c>
      <c r="R70" s="14">
        <f t="shared" si="26"/>
        <v>0</v>
      </c>
      <c r="S70" s="14">
        <f t="shared" si="41"/>
        <v>0</v>
      </c>
      <c r="T70" s="14">
        <f t="shared" si="42"/>
        <v>0</v>
      </c>
      <c r="U70" s="6">
        <f t="shared" si="43"/>
        <v>0</v>
      </c>
      <c r="V70" s="15">
        <f t="shared" si="44"/>
        <v>0</v>
      </c>
      <c r="W70" s="16" t="e">
        <f>VLOOKUP($C70,'SGA1'!$D$1:$G$80,2,FALSE)</f>
        <v>#N/A</v>
      </c>
      <c r="X70" s="16" t="e">
        <f>VLOOKUP($C70,'SGA2'!$D$1:$G$80,2,FALSE)</f>
        <v>#N/A</v>
      </c>
      <c r="Y70" s="16" t="e">
        <f>VLOOKUP($C70,'SGA3'!$D$1:$G$80,2,FALSE)</f>
        <v>#N/A</v>
      </c>
      <c r="Z70" s="16" t="e">
        <f>VLOOKUP($C70,'SGA4'!$D$1:$G$80,2,FALSE)</f>
        <v>#N/A</v>
      </c>
      <c r="AA70" s="16" t="e">
        <f>VLOOKUP($C70,'SGA5'!$D$1:$G$80,2,FALSE)</f>
        <v>#N/A</v>
      </c>
      <c r="AB70" s="16" t="e">
        <f>VLOOKUP($C70,'SGA6'!$D$1:$G$80,2,FALSE)</f>
        <v>#N/A</v>
      </c>
      <c r="AC70" s="16" t="e">
        <f>VLOOKUP($C70,'SGA7'!$D$1:$G$80,2,FALSE)</f>
        <v>#N/A</v>
      </c>
      <c r="AD70" s="16" t="e">
        <f>VLOOKUP($C70,'SGA8'!$D$1:$G$80,2,FALSE)</f>
        <v>#N/A</v>
      </c>
      <c r="AE70" s="16" t="e">
        <f>VLOOKUP($C70,'SGA9'!$D$1:$G$80,2,FALSE)</f>
        <v>#N/A</v>
      </c>
      <c r="AF70" s="16" t="e">
        <f>VLOOKUP($C70,'SGA10'!$D$1:$G$80,2,FALSE)</f>
        <v>#N/A</v>
      </c>
      <c r="AG70" s="16" t="e">
        <f>VLOOKUP($C70,'SGA11'!$D$1:$G$80,2,FALSE)</f>
        <v>#N/A</v>
      </c>
      <c r="AH70" s="16" t="e">
        <f>VLOOKUP($C70,'SGA12'!$D$1:$G$80,2,FALSE)</f>
        <v>#N/A</v>
      </c>
      <c r="AI70" s="16" t="e">
        <f>VLOOKUP($C70,'SGA13'!$D$1:$G$80,2,FALSE)</f>
        <v>#N/A</v>
      </c>
      <c r="AJ70" s="16" t="e">
        <f>VLOOKUP($C70,'SGA14'!$D$1:$G$80,2,FALSE)</f>
        <v>#N/A</v>
      </c>
      <c r="AK70" s="16" t="e">
        <f>VLOOKUP($C70,'SGA15'!$D$1:$G$80,2,FALSE)</f>
        <v>#N/A</v>
      </c>
      <c r="AL70" s="16" t="e">
        <f>VLOOKUP($C70,'SGA16'!$D$1:$G$80,2,FALSE)</f>
        <v>#N/A</v>
      </c>
      <c r="AM70" s="16" t="e">
        <f>VLOOKUP($C70,'SGA17'!$D$1:$G$80,2,FALSE)</f>
        <v>#N/A</v>
      </c>
      <c r="AN70" s="13">
        <f t="shared" si="45"/>
        <v>0</v>
      </c>
      <c r="AO70" s="45" t="str">
        <f t="shared" si="46"/>
        <v/>
      </c>
      <c r="AP70" s="45" t="str">
        <f t="shared" si="47"/>
        <v/>
      </c>
    </row>
    <row r="71" spans="1:42">
      <c r="A71" s="35">
        <v>68</v>
      </c>
      <c r="B71">
        <f>Classement!B71</f>
        <v>54</v>
      </c>
      <c r="C71" t="str">
        <f>Classement!C71</f>
        <v>LEDUC, Nadine</v>
      </c>
      <c r="D71" s="14">
        <f t="shared" si="27"/>
        <v>0</v>
      </c>
      <c r="E71" s="14">
        <f t="shared" si="28"/>
        <v>240</v>
      </c>
      <c r="F71" s="14">
        <f t="shared" si="29"/>
        <v>0</v>
      </c>
      <c r="G71" s="14">
        <f t="shared" si="30"/>
        <v>0</v>
      </c>
      <c r="H71" s="14">
        <f t="shared" si="31"/>
        <v>0</v>
      </c>
      <c r="I71" s="14">
        <f t="shared" si="32"/>
        <v>0</v>
      </c>
      <c r="J71" s="14">
        <f t="shared" si="33"/>
        <v>0</v>
      </c>
      <c r="K71" s="14">
        <f t="shared" si="34"/>
        <v>0</v>
      </c>
      <c r="L71" s="14">
        <f t="shared" si="35"/>
        <v>0</v>
      </c>
      <c r="M71" s="14">
        <f t="shared" si="36"/>
        <v>0</v>
      </c>
      <c r="N71" s="14">
        <f t="shared" si="37"/>
        <v>0</v>
      </c>
      <c r="O71" s="14">
        <f t="shared" si="38"/>
        <v>0</v>
      </c>
      <c r="P71" s="14">
        <f t="shared" si="39"/>
        <v>0</v>
      </c>
      <c r="Q71" s="14">
        <f t="shared" si="40"/>
        <v>0</v>
      </c>
      <c r="R71" s="14">
        <f t="shared" si="26"/>
        <v>0</v>
      </c>
      <c r="S71" s="14">
        <f t="shared" si="41"/>
        <v>0</v>
      </c>
      <c r="T71" s="14">
        <f t="shared" si="42"/>
        <v>0</v>
      </c>
      <c r="U71" s="6">
        <f t="shared" si="43"/>
        <v>0</v>
      </c>
      <c r="V71" s="15">
        <f t="shared" si="44"/>
        <v>240</v>
      </c>
      <c r="W71" s="16" t="e">
        <f>VLOOKUP($C71,'SGA1'!$D$1:$G$80,2,FALSE)</f>
        <v>#N/A</v>
      </c>
      <c r="X71" s="16">
        <f>VLOOKUP($C71,'SGA2'!$D$1:$G$80,2,FALSE)</f>
        <v>240</v>
      </c>
      <c r="Y71" s="16" t="e">
        <f>VLOOKUP($C71,'SGA3'!$D$1:$G$80,2,FALSE)</f>
        <v>#N/A</v>
      </c>
      <c r="Z71" s="16" t="e">
        <f>VLOOKUP($C71,'SGA4'!$D$1:$G$80,2,FALSE)</f>
        <v>#N/A</v>
      </c>
      <c r="AA71" s="16" t="e">
        <f>VLOOKUP($C71,'SGA5'!$D$1:$G$80,2,FALSE)</f>
        <v>#N/A</v>
      </c>
      <c r="AB71" s="16" t="e">
        <f>VLOOKUP($C71,'SGA6'!$D$1:$G$80,2,FALSE)</f>
        <v>#N/A</v>
      </c>
      <c r="AC71" s="16" t="e">
        <f>VLOOKUP($C71,'SGA7'!$D$1:$G$80,2,FALSE)</f>
        <v>#N/A</v>
      </c>
      <c r="AD71" s="16" t="e">
        <f>VLOOKUP($C71,'SGA8'!$D$1:$G$80,2,FALSE)</f>
        <v>#N/A</v>
      </c>
      <c r="AE71" s="16" t="e">
        <f>VLOOKUP($C71,'SGA9'!$D$1:$G$80,2,FALSE)</f>
        <v>#N/A</v>
      </c>
      <c r="AF71" s="16" t="e">
        <f>VLOOKUP($C71,'SGA10'!$D$1:$G$80,2,FALSE)</f>
        <v>#N/A</v>
      </c>
      <c r="AG71" s="16" t="e">
        <f>VLOOKUP($C71,'SGA11'!$D$1:$G$80,2,FALSE)</f>
        <v>#N/A</v>
      </c>
      <c r="AH71" s="16" t="e">
        <f>VLOOKUP($C71,'SGA12'!$D$1:$G$80,2,FALSE)</f>
        <v>#N/A</v>
      </c>
      <c r="AI71" s="16" t="e">
        <f>VLOOKUP($C71,'SGA13'!$D$1:$G$80,2,FALSE)</f>
        <v>#N/A</v>
      </c>
      <c r="AJ71" s="16" t="e">
        <f>VLOOKUP($C71,'SGA14'!$D$1:$G$80,2,FALSE)</f>
        <v>#N/A</v>
      </c>
      <c r="AK71" s="16" t="e">
        <f>VLOOKUP($C71,'SGA15'!$D$1:$G$80,2,FALSE)</f>
        <v>#N/A</v>
      </c>
      <c r="AL71" s="16" t="e">
        <f>VLOOKUP($C71,'SGA16'!$D$1:$G$80,2,FALSE)</f>
        <v>#N/A</v>
      </c>
      <c r="AM71" s="16" t="e">
        <f>VLOOKUP($C71,'SGA17'!$D$1:$G$80,2,FALSE)</f>
        <v>#N/A</v>
      </c>
      <c r="AN71" s="13">
        <f t="shared" si="45"/>
        <v>1</v>
      </c>
      <c r="AO71" s="45" t="str">
        <f t="shared" si="46"/>
        <v/>
      </c>
      <c r="AP71" s="45" t="str">
        <f t="shared" si="47"/>
        <v/>
      </c>
    </row>
    <row r="72" spans="1:42">
      <c r="A72" s="35">
        <v>69</v>
      </c>
      <c r="B72">
        <f>Classement!B72</f>
        <v>17.600000000000001</v>
      </c>
      <c r="C72" t="str">
        <f>Classement!C72</f>
        <v>VAN DER KAAIJ, Willem</v>
      </c>
      <c r="D72" s="14">
        <f t="shared" si="27"/>
        <v>140</v>
      </c>
      <c r="E72" s="14">
        <f t="shared" si="28"/>
        <v>0</v>
      </c>
      <c r="F72" s="14">
        <f t="shared" si="29"/>
        <v>0</v>
      </c>
      <c r="G72" s="14">
        <f t="shared" si="30"/>
        <v>0</v>
      </c>
      <c r="H72" s="14">
        <f t="shared" si="31"/>
        <v>0</v>
      </c>
      <c r="I72" s="14">
        <f t="shared" si="32"/>
        <v>0</v>
      </c>
      <c r="J72" s="14">
        <f t="shared" si="33"/>
        <v>0</v>
      </c>
      <c r="K72" s="14">
        <f t="shared" si="34"/>
        <v>0</v>
      </c>
      <c r="L72" s="14">
        <f t="shared" si="35"/>
        <v>0</v>
      </c>
      <c r="M72" s="14">
        <f t="shared" si="36"/>
        <v>0</v>
      </c>
      <c r="N72" s="14">
        <f t="shared" si="37"/>
        <v>0</v>
      </c>
      <c r="O72" s="14">
        <f t="shared" si="38"/>
        <v>0</v>
      </c>
      <c r="P72" s="14">
        <f t="shared" si="39"/>
        <v>0</v>
      </c>
      <c r="Q72" s="14">
        <f t="shared" si="40"/>
        <v>0</v>
      </c>
      <c r="R72" s="14">
        <f t="shared" si="26"/>
        <v>0</v>
      </c>
      <c r="S72" s="14">
        <f t="shared" si="41"/>
        <v>0</v>
      </c>
      <c r="T72" s="14">
        <f t="shared" si="42"/>
        <v>0</v>
      </c>
      <c r="U72" s="6">
        <f t="shared" si="43"/>
        <v>0</v>
      </c>
      <c r="V72" s="15">
        <f t="shared" si="44"/>
        <v>140</v>
      </c>
      <c r="W72" s="16">
        <f>VLOOKUP($C72,'SGA1'!$D$1:$G$80,2,FALSE)</f>
        <v>140</v>
      </c>
      <c r="X72" s="16" t="e">
        <f>VLOOKUP($C72,'SGA2'!$D$1:$G$80,2,FALSE)</f>
        <v>#N/A</v>
      </c>
      <c r="Y72" s="16" t="e">
        <f>VLOOKUP($C72,'SGA3'!$D$1:$G$80,2,FALSE)</f>
        <v>#N/A</v>
      </c>
      <c r="Z72" s="16" t="e">
        <f>VLOOKUP($C72,'SGA4'!$D$1:$G$80,2,FALSE)</f>
        <v>#N/A</v>
      </c>
      <c r="AA72" s="16" t="e">
        <f>VLOOKUP($C72,'SGA5'!$D$1:$G$80,2,FALSE)</f>
        <v>#N/A</v>
      </c>
      <c r="AB72" s="16" t="e">
        <f>VLOOKUP($C72,'SGA6'!$D$1:$G$80,2,FALSE)</f>
        <v>#N/A</v>
      </c>
      <c r="AC72" s="16" t="e">
        <f>VLOOKUP($C72,'SGA7'!$D$1:$G$80,2,FALSE)</f>
        <v>#N/A</v>
      </c>
      <c r="AD72" s="16" t="e">
        <f>VLOOKUP($C72,'SGA8'!$D$1:$G$80,2,FALSE)</f>
        <v>#N/A</v>
      </c>
      <c r="AE72" s="16" t="e">
        <f>VLOOKUP($C72,'SGA9'!$D$1:$G$80,2,FALSE)</f>
        <v>#N/A</v>
      </c>
      <c r="AF72" s="16" t="e">
        <f>VLOOKUP($C72,'SGA10'!$D$1:$G$80,2,FALSE)</f>
        <v>#N/A</v>
      </c>
      <c r="AG72" s="16" t="e">
        <f>VLOOKUP($C72,'SGA11'!$D$1:$G$80,2,FALSE)</f>
        <v>#N/A</v>
      </c>
      <c r="AH72" s="16" t="e">
        <f>VLOOKUP($C72,'SGA12'!$D$1:$G$80,2,FALSE)</f>
        <v>#N/A</v>
      </c>
      <c r="AI72" s="16" t="e">
        <f>VLOOKUP($C72,'SGA13'!$D$1:$G$80,2,FALSE)</f>
        <v>#N/A</v>
      </c>
      <c r="AJ72" s="16" t="e">
        <f>VLOOKUP($C72,'SGA14'!$D$1:$G$80,2,FALSE)</f>
        <v>#N/A</v>
      </c>
      <c r="AK72" s="16" t="e">
        <f>VLOOKUP($C72,'SGA15'!$D$1:$G$80,2,FALSE)</f>
        <v>#N/A</v>
      </c>
      <c r="AL72" s="16" t="e">
        <f>VLOOKUP($C72,'SGA16'!$D$1:$G$80,2,FALSE)</f>
        <v>#N/A</v>
      </c>
      <c r="AM72" s="16" t="e">
        <f>VLOOKUP($C72,'SGA17'!$D$1:$G$80,2,FALSE)</f>
        <v>#N/A</v>
      </c>
      <c r="AN72" s="13">
        <f t="shared" si="45"/>
        <v>1</v>
      </c>
      <c r="AO72" s="45" t="str">
        <f t="shared" si="46"/>
        <v/>
      </c>
      <c r="AP72" s="45" t="str">
        <f t="shared" si="47"/>
        <v/>
      </c>
    </row>
    <row r="73" spans="1:42">
      <c r="A73" s="35">
        <v>70</v>
      </c>
      <c r="B73">
        <f>Classement!B73</f>
        <v>43.6</v>
      </c>
      <c r="C73" t="str">
        <f>Classement!C73</f>
        <v>BROWN, Adam</v>
      </c>
      <c r="D73" s="14">
        <f t="shared" ref="D73:D74" si="48">IF(ISNA(W73)=TRUE,0,W73)</f>
        <v>0</v>
      </c>
      <c r="E73" s="14">
        <f t="shared" ref="E73:E74" si="49">IF(ISNA(X73)=TRUE,0,X73)</f>
        <v>280</v>
      </c>
      <c r="F73" s="14">
        <f t="shared" ref="F73:F74" si="50">IF(ISNA(Y73)=TRUE,0,Y73)</f>
        <v>0</v>
      </c>
      <c r="G73" s="14">
        <f t="shared" ref="G73:G74" si="51">IF(ISNA(Z73)=TRUE,0,Z73)</f>
        <v>0</v>
      </c>
      <c r="H73" s="14">
        <f t="shared" ref="H73:H74" si="52">IF(ISNA(AA73)=TRUE,0,AA73)</f>
        <v>0</v>
      </c>
      <c r="I73" s="14">
        <f t="shared" ref="I73:I74" si="53">IF(ISNA(AB73)=TRUE,0,AB73)</f>
        <v>0</v>
      </c>
      <c r="J73" s="14">
        <f t="shared" ref="J73:J74" si="54">IF(ISNA(AC73)=TRUE,0,AC73)</f>
        <v>0</v>
      </c>
      <c r="K73" s="14">
        <f t="shared" ref="K73:K74" si="55">IF(ISNA(AD73)=TRUE,0,AD73)</f>
        <v>0</v>
      </c>
      <c r="L73" s="14">
        <f t="shared" ref="L73:L74" si="56">IF(ISNA(AE73)=TRUE,0,AE73)</f>
        <v>0</v>
      </c>
      <c r="M73" s="14">
        <f t="shared" ref="M73:M74" si="57">IF(ISNA(AF73)=TRUE,0,AF73)</f>
        <v>0</v>
      </c>
      <c r="N73" s="14">
        <f t="shared" ref="N73:N74" si="58">IF(ISNA(AG73)=TRUE,0,AG73)</f>
        <v>0</v>
      </c>
      <c r="O73" s="14">
        <f t="shared" ref="O73:O74" si="59">IF(ISNA(AH73)=TRUE,0,AH73)</f>
        <v>0</v>
      </c>
      <c r="P73" s="14">
        <f t="shared" ref="P73:P74" si="60">IF(ISNA(AI73)=TRUE,0,AI73)</f>
        <v>0</v>
      </c>
      <c r="Q73" s="14">
        <f t="shared" ref="Q73:Q74" si="61">IF(ISNA(AJ73)=TRUE,0,AJ73)</f>
        <v>0</v>
      </c>
      <c r="R73" s="14">
        <f t="shared" si="26"/>
        <v>0</v>
      </c>
      <c r="S73" s="14">
        <f t="shared" ref="S73:S74" si="62">IF(ISNA(AL73)=TRUE,0,AL73)</f>
        <v>0</v>
      </c>
      <c r="T73" s="14">
        <f t="shared" si="42"/>
        <v>0</v>
      </c>
      <c r="U73" s="6">
        <f t="shared" ref="U73:U74" si="63">MIN(D73:J73)</f>
        <v>0</v>
      </c>
      <c r="V73" s="15">
        <f t="shared" ref="V73:V74" si="64">SUM(D73:J73)</f>
        <v>280</v>
      </c>
      <c r="W73" s="16" t="e">
        <f>VLOOKUP($C73,'SGA1'!$D$1:$G$80,2,FALSE)</f>
        <v>#N/A</v>
      </c>
      <c r="X73" s="16">
        <f>VLOOKUP($C73,'SGA2'!$D$1:$G$80,2,FALSE)</f>
        <v>280</v>
      </c>
      <c r="Y73" s="16" t="e">
        <f>VLOOKUP($C73,'SGA3'!$D$1:$G$80,2,FALSE)</f>
        <v>#N/A</v>
      </c>
      <c r="Z73" s="16" t="e">
        <f>VLOOKUP($C73,'SGA4'!$D$1:$G$80,2,FALSE)</f>
        <v>#N/A</v>
      </c>
      <c r="AA73" s="16" t="e">
        <f>VLOOKUP($C73,'SGA5'!$D$1:$G$80,2,FALSE)</f>
        <v>#N/A</v>
      </c>
      <c r="AB73" s="16" t="e">
        <f>VLOOKUP($C73,'SGA6'!$D$1:$G$80,2,FALSE)</f>
        <v>#N/A</v>
      </c>
      <c r="AC73" s="16" t="e">
        <f>VLOOKUP($C73,'SGA7'!$D$1:$G$80,2,FALSE)</f>
        <v>#N/A</v>
      </c>
      <c r="AD73" s="16" t="e">
        <f>VLOOKUP($C73,'SGA8'!$D$1:$G$80,2,FALSE)</f>
        <v>#N/A</v>
      </c>
      <c r="AE73" s="16" t="e">
        <f>VLOOKUP($C73,'SGA9'!$D$1:$G$80,2,FALSE)</f>
        <v>#N/A</v>
      </c>
      <c r="AF73" s="16" t="e">
        <f>VLOOKUP($C73,'SGA10'!$D$1:$G$80,2,FALSE)</f>
        <v>#N/A</v>
      </c>
      <c r="AG73" s="16" t="e">
        <f>VLOOKUP($C73,'SGA11'!$D$1:$G$80,2,FALSE)</f>
        <v>#N/A</v>
      </c>
      <c r="AH73" s="16" t="e">
        <f>VLOOKUP($C73,'SGA12'!$D$1:$G$80,2,FALSE)</f>
        <v>#N/A</v>
      </c>
      <c r="AI73" s="16" t="e">
        <f>VLOOKUP($C73,'SGA13'!$D$1:$G$80,2,FALSE)</f>
        <v>#N/A</v>
      </c>
      <c r="AJ73" s="16" t="e">
        <f>VLOOKUP($C73,'SGA14'!$D$1:$G$80,2,FALSE)</f>
        <v>#N/A</v>
      </c>
      <c r="AK73" s="16" t="e">
        <f>VLOOKUP($C73,'SGA15'!$D$1:$G$80,2,FALSE)</f>
        <v>#N/A</v>
      </c>
      <c r="AL73" s="16" t="e">
        <f>VLOOKUP($C73,'SGA16'!$D$1:$G$80,2,FALSE)</f>
        <v>#N/A</v>
      </c>
      <c r="AM73" s="16" t="e">
        <f>VLOOKUP($C73,'SGA17'!$D$1:$G$80,2,FALSE)</f>
        <v>#N/A</v>
      </c>
      <c r="AN73" s="13">
        <f t="shared" si="45"/>
        <v>1</v>
      </c>
      <c r="AO73" s="45" t="str">
        <f t="shared" si="46"/>
        <v/>
      </c>
      <c r="AP73" s="45" t="str">
        <f t="shared" si="47"/>
        <v/>
      </c>
    </row>
    <row r="74" spans="1:42">
      <c r="A74" s="35">
        <v>71</v>
      </c>
      <c r="B74">
        <f>Classement!B74</f>
        <v>18.3</v>
      </c>
      <c r="C74" t="s">
        <v>154</v>
      </c>
      <c r="D74" s="14">
        <f t="shared" si="48"/>
        <v>0</v>
      </c>
      <c r="E74" s="14">
        <f t="shared" si="49"/>
        <v>0</v>
      </c>
      <c r="F74" s="14">
        <f t="shared" si="50"/>
        <v>0</v>
      </c>
      <c r="G74" s="14">
        <f t="shared" si="51"/>
        <v>0</v>
      </c>
      <c r="H74" s="14">
        <f t="shared" si="52"/>
        <v>0</v>
      </c>
      <c r="I74" s="14">
        <f t="shared" si="53"/>
        <v>0</v>
      </c>
      <c r="J74" s="14">
        <f t="shared" si="54"/>
        <v>0</v>
      </c>
      <c r="K74" s="14">
        <f t="shared" si="55"/>
        <v>0</v>
      </c>
      <c r="L74" s="14">
        <f t="shared" si="56"/>
        <v>0</v>
      </c>
      <c r="M74" s="14">
        <f t="shared" si="57"/>
        <v>0</v>
      </c>
      <c r="N74" s="14">
        <f t="shared" si="58"/>
        <v>0</v>
      </c>
      <c r="O74" s="14">
        <f t="shared" si="59"/>
        <v>0</v>
      </c>
      <c r="P74" s="14">
        <f t="shared" si="60"/>
        <v>0</v>
      </c>
      <c r="Q74" s="14">
        <f t="shared" si="61"/>
        <v>0</v>
      </c>
      <c r="R74" s="14">
        <f t="shared" si="26"/>
        <v>0</v>
      </c>
      <c r="S74" s="14">
        <f t="shared" si="62"/>
        <v>0</v>
      </c>
      <c r="T74" s="14">
        <f t="shared" si="42"/>
        <v>0</v>
      </c>
      <c r="U74" s="6">
        <f t="shared" si="63"/>
        <v>0</v>
      </c>
      <c r="V74" s="15">
        <f t="shared" si="64"/>
        <v>0</v>
      </c>
      <c r="W74" s="16" t="e">
        <f>VLOOKUP($C74,'SGA1'!$D$1:$G$80,2,FALSE)</f>
        <v>#N/A</v>
      </c>
      <c r="X74" s="16" t="e">
        <f>VLOOKUP($C74,'SGA2'!$D$1:$G$80,2,FALSE)</f>
        <v>#N/A</v>
      </c>
      <c r="Y74" s="16" t="e">
        <f>VLOOKUP($C74,'SGA3'!$D$1:$G$80,2,FALSE)</f>
        <v>#N/A</v>
      </c>
      <c r="Z74" s="16" t="e">
        <f>VLOOKUP($C74,'SGA4'!$D$1:$G$80,2,FALSE)</f>
        <v>#N/A</v>
      </c>
      <c r="AA74" s="16" t="e">
        <f>VLOOKUP($C74,'SGA5'!$D$1:$G$80,2,FALSE)</f>
        <v>#N/A</v>
      </c>
      <c r="AB74" s="16" t="e">
        <f>VLOOKUP($C74,'SGA6'!$D$1:$G$80,2,FALSE)</f>
        <v>#N/A</v>
      </c>
      <c r="AC74" s="16" t="e">
        <f>VLOOKUP($C74,'SGA7'!$D$1:$G$80,2,FALSE)</f>
        <v>#N/A</v>
      </c>
      <c r="AD74" s="16" t="e">
        <f>VLOOKUP($C74,'SGA8'!$D$1:$G$80,2,FALSE)</f>
        <v>#N/A</v>
      </c>
      <c r="AE74" s="16" t="e">
        <f>VLOOKUP($C74,'SGA9'!$D$1:$G$80,2,FALSE)</f>
        <v>#N/A</v>
      </c>
      <c r="AF74" s="16" t="e">
        <f>VLOOKUP($C74,'SGA10'!$D$1:$G$80,2,FALSE)</f>
        <v>#N/A</v>
      </c>
      <c r="AG74" s="16" t="e">
        <f>VLOOKUP($C74,'SGA11'!$D$1:$G$80,2,FALSE)</f>
        <v>#N/A</v>
      </c>
      <c r="AH74" s="16" t="e">
        <f>VLOOKUP($C74,'SGA12'!$D$1:$G$80,2,FALSE)</f>
        <v>#N/A</v>
      </c>
      <c r="AI74" s="16" t="e">
        <f>VLOOKUP($C74,'SGA13'!$D$1:$G$80,2,FALSE)</f>
        <v>#N/A</v>
      </c>
      <c r="AJ74" s="16" t="e">
        <f>VLOOKUP($C74,'SGA14'!$D$1:$G$80,2,FALSE)</f>
        <v>#N/A</v>
      </c>
      <c r="AK74" s="16" t="e">
        <f>VLOOKUP($C74,'SGA15'!$D$1:$G$80,2,FALSE)</f>
        <v>#N/A</v>
      </c>
      <c r="AL74" s="16" t="e">
        <f>VLOOKUP($C74,'SGA16'!$D$1:$G$80,2,FALSE)</f>
        <v>#N/A</v>
      </c>
      <c r="AM74" s="16" t="e">
        <f>VLOOKUP($C74,'SGA17'!$D$1:$G$80,2,FALSE)</f>
        <v>#N/A</v>
      </c>
      <c r="AN74" s="13">
        <f t="shared" si="45"/>
        <v>0</v>
      </c>
      <c r="AO74" s="45" t="str">
        <f t="shared" si="46"/>
        <v/>
      </c>
      <c r="AP74" s="45" t="str">
        <f t="shared" si="47"/>
        <v/>
      </c>
    </row>
    <row r="75" spans="1:42">
      <c r="A75" s="35">
        <v>72</v>
      </c>
      <c r="B75">
        <f>Classement!B75</f>
        <v>45.4</v>
      </c>
      <c r="C75" t="str">
        <f>Classement!C75</f>
        <v>GAUTHEY, Anne-Marie</v>
      </c>
      <c r="D75" s="14">
        <f t="shared" ref="D75" si="65">IF(ISNA(W75)=TRUE,0,W75)</f>
        <v>220</v>
      </c>
      <c r="E75" s="14">
        <f t="shared" ref="E75" si="66">IF(ISNA(X75)=TRUE,0,X75)</f>
        <v>150</v>
      </c>
      <c r="F75" s="14">
        <f t="shared" ref="F75" si="67">IF(ISNA(Y75)=TRUE,0,Y75)</f>
        <v>0</v>
      </c>
      <c r="G75" s="14">
        <f t="shared" ref="G75" si="68">IF(ISNA(Z75)=TRUE,0,Z75)</f>
        <v>0</v>
      </c>
      <c r="H75" s="14">
        <f t="shared" ref="H75" si="69">IF(ISNA(AA75)=TRUE,0,AA75)</f>
        <v>0</v>
      </c>
      <c r="I75" s="14">
        <f t="shared" ref="I75" si="70">IF(ISNA(AB75)=TRUE,0,AB75)</f>
        <v>0</v>
      </c>
      <c r="J75" s="14">
        <f t="shared" ref="J75" si="71">IF(ISNA(AC75)=TRUE,0,AC75)</f>
        <v>0</v>
      </c>
      <c r="K75" s="14">
        <f t="shared" ref="K75" si="72">IF(ISNA(AD75)=TRUE,0,AD75)</f>
        <v>0</v>
      </c>
      <c r="L75" s="14">
        <f t="shared" ref="L75" si="73">IF(ISNA(AE75)=TRUE,0,AE75)</f>
        <v>0</v>
      </c>
      <c r="M75" s="14">
        <f t="shared" ref="M75" si="74">IF(ISNA(AF75)=TRUE,0,AF75)</f>
        <v>0</v>
      </c>
      <c r="N75" s="14">
        <f t="shared" ref="N75" si="75">IF(ISNA(AG75)=TRUE,0,AG75)</f>
        <v>0</v>
      </c>
      <c r="O75" s="14">
        <f t="shared" ref="O75" si="76">IF(ISNA(AH75)=TRUE,0,AH75)</f>
        <v>0</v>
      </c>
      <c r="P75" s="14">
        <f t="shared" ref="P75" si="77">IF(ISNA(AI75)=TRUE,0,AI75)</f>
        <v>0</v>
      </c>
      <c r="Q75" s="14">
        <f t="shared" ref="Q75" si="78">IF(ISNA(AJ75)=TRUE,0,AJ75)</f>
        <v>0</v>
      </c>
      <c r="R75" s="14">
        <f t="shared" si="26"/>
        <v>0</v>
      </c>
      <c r="S75" s="14">
        <f t="shared" ref="S75" si="79">IF(ISNA(AL75)=TRUE,0,AL75)</f>
        <v>0</v>
      </c>
      <c r="T75" s="14">
        <f t="shared" si="42"/>
        <v>0</v>
      </c>
      <c r="U75" s="6">
        <f t="shared" ref="U75" si="80">MIN(D75:J75)</f>
        <v>0</v>
      </c>
      <c r="V75" s="15">
        <f t="shared" ref="V75" si="81">SUM(D75:J75)</f>
        <v>370</v>
      </c>
      <c r="W75" s="16">
        <f>VLOOKUP($C75,'SGA1'!$D$1:$G$80,2,FALSE)</f>
        <v>220</v>
      </c>
      <c r="X75" s="16">
        <f>VLOOKUP($C75,'SGA2'!$D$1:$G$80,2,FALSE)</f>
        <v>150</v>
      </c>
      <c r="Y75" s="16" t="e">
        <f>VLOOKUP($C75,'SGA3'!$D$1:$G$80,2,FALSE)</f>
        <v>#N/A</v>
      </c>
      <c r="Z75" s="16" t="e">
        <f>VLOOKUP($C75,'SGA4'!$D$1:$G$80,2,FALSE)</f>
        <v>#N/A</v>
      </c>
      <c r="AA75" s="16" t="e">
        <f>VLOOKUP($C75,'SGA5'!$D$1:$G$80,2,FALSE)</f>
        <v>#N/A</v>
      </c>
      <c r="AB75" s="16" t="e">
        <f>VLOOKUP($C75,'SGA6'!$D$1:$G$80,2,FALSE)</f>
        <v>#N/A</v>
      </c>
      <c r="AC75" s="16" t="e">
        <f>VLOOKUP($C75,'SGA7'!$D$1:$G$80,2,FALSE)</f>
        <v>#N/A</v>
      </c>
      <c r="AD75" s="16" t="e">
        <f>VLOOKUP($C75,'SGA8'!$D$1:$G$80,2,FALSE)</f>
        <v>#N/A</v>
      </c>
      <c r="AE75" s="16" t="e">
        <f>VLOOKUP($C75,'SGA9'!$D$1:$G$80,2,FALSE)</f>
        <v>#N/A</v>
      </c>
      <c r="AF75" s="16" t="e">
        <f>VLOOKUP($C75,'SGA10'!$D$1:$G$80,2,FALSE)</f>
        <v>#N/A</v>
      </c>
      <c r="AG75" s="16" t="e">
        <f>VLOOKUP($C75,'SGA11'!$D$1:$G$80,2,FALSE)</f>
        <v>#N/A</v>
      </c>
      <c r="AH75" s="16" t="e">
        <f>VLOOKUP($C75,'SGA12'!$D$1:$G$80,2,FALSE)</f>
        <v>#N/A</v>
      </c>
      <c r="AI75" s="16" t="e">
        <f>VLOOKUP($C75,'SGA13'!$D$1:$G$80,2,FALSE)</f>
        <v>#N/A</v>
      </c>
      <c r="AJ75" s="16" t="e">
        <f>VLOOKUP($C75,'SGA14'!$D$1:$G$80,2,FALSE)</f>
        <v>#N/A</v>
      </c>
      <c r="AK75" s="16" t="e">
        <f>VLOOKUP($C75,'SGA15'!$D$1:$G$80,2,FALSE)</f>
        <v>#N/A</v>
      </c>
      <c r="AL75" s="16" t="e">
        <f>VLOOKUP($C75,'SGA16'!$D$1:$G$80,2,FALSE)</f>
        <v>#N/A</v>
      </c>
      <c r="AM75" s="16" t="e">
        <f>VLOOKUP($C75,'SGA17'!$D$1:$G$80,2,FALSE)</f>
        <v>#N/A</v>
      </c>
      <c r="AN75" s="13">
        <f t="shared" si="45"/>
        <v>2</v>
      </c>
      <c r="AO75" s="45" t="str">
        <f t="shared" si="46"/>
        <v/>
      </c>
      <c r="AP75" s="45" t="str">
        <f t="shared" si="47"/>
        <v/>
      </c>
    </row>
    <row r="76" spans="1:42">
      <c r="A76" s="35">
        <v>73</v>
      </c>
      <c r="B76">
        <f>Classement!B76</f>
        <v>29.7</v>
      </c>
      <c r="C76" t="str">
        <f>Classement!C76</f>
        <v>FENNELL, James</v>
      </c>
      <c r="D76" s="14">
        <f t="shared" ref="D76" si="82">IF(ISNA(W76)=TRUE,0,W76)</f>
        <v>0</v>
      </c>
      <c r="E76" s="14">
        <f t="shared" ref="E76" si="83">IF(ISNA(X76)=TRUE,0,X76)</f>
        <v>0</v>
      </c>
      <c r="F76" s="14">
        <f t="shared" ref="F76" si="84">IF(ISNA(Y76)=TRUE,0,Y76)</f>
        <v>0</v>
      </c>
      <c r="G76" s="14">
        <f t="shared" ref="G76" si="85">IF(ISNA(Z76)=TRUE,0,Z76)</f>
        <v>0</v>
      </c>
      <c r="H76" s="14">
        <f t="shared" ref="H76" si="86">IF(ISNA(AA76)=TRUE,0,AA76)</f>
        <v>0</v>
      </c>
      <c r="I76" s="14">
        <f t="shared" ref="I76" si="87">IF(ISNA(AB76)=TRUE,0,AB76)</f>
        <v>0</v>
      </c>
      <c r="J76" s="14">
        <f t="shared" ref="J76" si="88">IF(ISNA(AC76)=TRUE,0,AC76)</f>
        <v>0</v>
      </c>
      <c r="K76" s="14">
        <f t="shared" ref="K76" si="89">IF(ISNA(AD76)=TRUE,0,AD76)</f>
        <v>0</v>
      </c>
      <c r="L76" s="14">
        <f t="shared" ref="L76" si="90">IF(ISNA(AE76)=TRUE,0,AE76)</f>
        <v>0</v>
      </c>
      <c r="M76" s="14">
        <f t="shared" ref="M76" si="91">IF(ISNA(AF76)=TRUE,0,AF76)</f>
        <v>0</v>
      </c>
      <c r="N76" s="14">
        <f t="shared" ref="N76" si="92">IF(ISNA(AG76)=TRUE,0,AG76)</f>
        <v>0</v>
      </c>
      <c r="O76" s="14">
        <f t="shared" ref="O76" si="93">IF(ISNA(AH76)=TRUE,0,AH76)</f>
        <v>0</v>
      </c>
      <c r="P76" s="14">
        <f t="shared" ref="P76" si="94">IF(ISNA(AI76)=TRUE,0,AI76)</f>
        <v>0</v>
      </c>
      <c r="Q76" s="14">
        <f t="shared" ref="Q76" si="95">IF(ISNA(AJ76)=TRUE,0,AJ76)</f>
        <v>0</v>
      </c>
      <c r="R76" s="14">
        <f t="shared" si="26"/>
        <v>0</v>
      </c>
      <c r="S76" s="14">
        <f t="shared" ref="S76" si="96">IF(ISNA(AL76)=TRUE,0,AL76)</f>
        <v>0</v>
      </c>
      <c r="T76" s="14">
        <f t="shared" si="42"/>
        <v>0</v>
      </c>
      <c r="U76" s="6">
        <f t="shared" ref="U76" si="97">MIN(D76:J76)</f>
        <v>0</v>
      </c>
      <c r="V76" s="15">
        <f t="shared" ref="V76" si="98">SUM(D76:J76)</f>
        <v>0</v>
      </c>
      <c r="W76" s="16" t="e">
        <f>VLOOKUP($C76,'SGA1'!$D$1:$G$80,2,FALSE)</f>
        <v>#N/A</v>
      </c>
      <c r="X76" s="16" t="e">
        <f>VLOOKUP($C76,'SGA2'!$D$1:$G$80,2,FALSE)</f>
        <v>#N/A</v>
      </c>
      <c r="Y76" s="16" t="e">
        <f>VLOOKUP($C76,'SGA3'!$D$1:$G$80,2,FALSE)</f>
        <v>#N/A</v>
      </c>
      <c r="Z76" s="16" t="e">
        <f>VLOOKUP($C76,'SGA4'!$D$1:$G$80,2,FALSE)</f>
        <v>#N/A</v>
      </c>
      <c r="AA76" s="16" t="e">
        <f>VLOOKUP($C76,'SGA5'!$D$1:$G$80,2,FALSE)</f>
        <v>#N/A</v>
      </c>
      <c r="AB76" s="16" t="e">
        <f>VLOOKUP($C76,'SGA6'!$D$1:$G$80,2,FALSE)</f>
        <v>#N/A</v>
      </c>
      <c r="AC76" s="16" t="e">
        <f>VLOOKUP($C76,'SGA7'!$D$1:$G$80,2,FALSE)</f>
        <v>#N/A</v>
      </c>
      <c r="AD76" s="16" t="e">
        <f>VLOOKUP($C76,'SGA8'!$D$1:$G$80,2,FALSE)</f>
        <v>#N/A</v>
      </c>
      <c r="AE76" s="16" t="e">
        <f>VLOOKUP($C76,'SGA9'!$D$1:$G$80,2,FALSE)</f>
        <v>#N/A</v>
      </c>
      <c r="AF76" s="16" t="e">
        <f>VLOOKUP($C76,'SGA10'!$D$1:$G$80,2,FALSE)</f>
        <v>#N/A</v>
      </c>
      <c r="AG76" s="16" t="e">
        <f>VLOOKUP($C76,'SGA11'!$D$1:$G$80,2,FALSE)</f>
        <v>#N/A</v>
      </c>
      <c r="AH76" s="16" t="e">
        <f>VLOOKUP($C76,'SGA12'!$D$1:$G$80,2,FALSE)</f>
        <v>#N/A</v>
      </c>
      <c r="AI76" s="16" t="e">
        <f>VLOOKUP($C76,'SGA13'!$D$1:$G$80,2,FALSE)</f>
        <v>#N/A</v>
      </c>
      <c r="AJ76" s="16" t="e">
        <f>VLOOKUP($C76,'SGA14'!$D$1:$G$80,2,FALSE)</f>
        <v>#N/A</v>
      </c>
      <c r="AK76" s="16" t="e">
        <f>VLOOKUP($C76,'SGA15'!$D$1:$G$80,2,FALSE)</f>
        <v>#N/A</v>
      </c>
      <c r="AL76" s="16" t="e">
        <f>VLOOKUP($C76,'SGA16'!$D$1:$G$80,2,FALSE)</f>
        <v>#N/A</v>
      </c>
      <c r="AM76" s="16" t="e">
        <f>VLOOKUP($C76,'SGA17'!$D$1:$G$80,2,FALSE)</f>
        <v>#N/A</v>
      </c>
      <c r="AN76" s="13">
        <f t="shared" si="45"/>
        <v>0</v>
      </c>
      <c r="AO76" s="45" t="str">
        <f t="shared" si="46"/>
        <v/>
      </c>
      <c r="AP76" s="45" t="str">
        <f t="shared" si="47"/>
        <v/>
      </c>
    </row>
    <row r="77" spans="1:42">
      <c r="A77" s="35">
        <v>74</v>
      </c>
      <c r="B77">
        <f>Classement!B77</f>
        <v>0</v>
      </c>
      <c r="C77" t="str">
        <f>Classement!C77</f>
        <v>WILLIAMS, Colin</v>
      </c>
      <c r="D77" s="14">
        <f>IF(ISNA(W77)=TRUE,0,W77)</f>
        <v>0</v>
      </c>
      <c r="E77" s="14">
        <f t="shared" ref="E77:E78" si="99">IF(ISNA(X77)=TRUE,0,X77)</f>
        <v>0</v>
      </c>
      <c r="F77" s="14">
        <f t="shared" ref="F77:F78" si="100">IF(ISNA(Y77)=TRUE,0,Y77)</f>
        <v>0</v>
      </c>
      <c r="G77" s="14">
        <f t="shared" ref="G77:G78" si="101">IF(ISNA(Z77)=TRUE,0,Z77)</f>
        <v>0</v>
      </c>
      <c r="H77" s="14">
        <f t="shared" ref="H77:H78" si="102">IF(ISNA(AA77)=TRUE,0,AA77)</f>
        <v>0</v>
      </c>
      <c r="I77" s="14">
        <f t="shared" ref="I77:I78" si="103">IF(ISNA(AB77)=TRUE,0,AB77)</f>
        <v>0</v>
      </c>
      <c r="J77" s="14">
        <f t="shared" ref="J77:J78" si="104">IF(ISNA(AC77)=TRUE,0,AC77)</f>
        <v>0</v>
      </c>
      <c r="K77" s="14">
        <f t="shared" ref="K77:K78" si="105">IF(ISNA(AD77)=TRUE,0,AD77)</f>
        <v>0</v>
      </c>
      <c r="L77" s="14">
        <f t="shared" ref="L77:L78" si="106">IF(ISNA(AE77)=TRUE,0,AE77)</f>
        <v>0</v>
      </c>
      <c r="M77" s="14">
        <f t="shared" ref="M77:M78" si="107">IF(ISNA(AF77)=TRUE,0,AF77)</f>
        <v>0</v>
      </c>
      <c r="N77" s="14">
        <f t="shared" ref="N77:N78" si="108">IF(ISNA(AG77)=TRUE,0,AG77)</f>
        <v>0</v>
      </c>
      <c r="O77" s="14">
        <f t="shared" ref="O77:O78" si="109">IF(ISNA(AH77)=TRUE,0,AH77)</f>
        <v>0</v>
      </c>
      <c r="P77" s="14">
        <f t="shared" ref="P77:P78" si="110">IF(ISNA(AI77)=TRUE,0,AI77)</f>
        <v>0</v>
      </c>
      <c r="Q77" s="14">
        <f t="shared" ref="Q77:Q78" si="111">IF(ISNA(AJ77)=TRUE,0,AJ77)</f>
        <v>0</v>
      </c>
      <c r="R77" s="14">
        <f t="shared" si="26"/>
        <v>0</v>
      </c>
      <c r="S77" s="14">
        <f t="shared" ref="S77:S78" si="112">IF(ISNA(AL77)=TRUE,0,AL77)</f>
        <v>0</v>
      </c>
      <c r="T77" s="14">
        <f t="shared" si="42"/>
        <v>0</v>
      </c>
      <c r="U77" s="6">
        <f t="shared" ref="U77:U78" si="113">MIN(D77:J77)</f>
        <v>0</v>
      </c>
      <c r="V77" s="15">
        <f t="shared" ref="V77:V102" si="114">SUM(D77:J77)</f>
        <v>0</v>
      </c>
      <c r="W77" s="16" t="e">
        <f>VLOOKUP($C77,'SGA1'!$D$1:$G$80,2,FALSE)</f>
        <v>#N/A</v>
      </c>
      <c r="X77" s="16" t="e">
        <f>VLOOKUP($C77,'SGA2'!$D$1:$G$80,2,FALSE)</f>
        <v>#N/A</v>
      </c>
      <c r="Y77" s="16" t="e">
        <f>VLOOKUP($C77,'SGA3'!$D$1:$G$80,2,FALSE)</f>
        <v>#N/A</v>
      </c>
      <c r="Z77" s="16" t="e">
        <f>VLOOKUP($C77,'SGA4'!$D$1:$G$80,2,FALSE)</f>
        <v>#N/A</v>
      </c>
      <c r="AA77" s="16" t="e">
        <f>VLOOKUP($C77,'SGA5'!$D$1:$G$80,2,FALSE)</f>
        <v>#N/A</v>
      </c>
      <c r="AB77" s="16" t="e">
        <f>VLOOKUP($C77,'SGA6'!$D$1:$G$80,2,FALSE)</f>
        <v>#N/A</v>
      </c>
      <c r="AC77" s="16" t="e">
        <f>VLOOKUP($C77,'SGA7'!$D$1:$G$80,2,FALSE)</f>
        <v>#N/A</v>
      </c>
      <c r="AD77" s="16" t="e">
        <f>VLOOKUP($C77,'SGA8'!$D$1:$G$80,2,FALSE)</f>
        <v>#N/A</v>
      </c>
      <c r="AE77" s="16" t="e">
        <f>VLOOKUP($C77,'SGA9'!$D$1:$G$80,2,FALSE)</f>
        <v>#N/A</v>
      </c>
      <c r="AF77" s="16" t="e">
        <f>VLOOKUP($C77,'SGA10'!$D$1:$G$80,2,FALSE)</f>
        <v>#N/A</v>
      </c>
      <c r="AG77" s="16" t="e">
        <f>VLOOKUP($C77,'SGA11'!$D$1:$G$80,2,FALSE)</f>
        <v>#N/A</v>
      </c>
      <c r="AH77" s="16" t="e">
        <f>VLOOKUP($C77,'SGA12'!$D$1:$G$80,2,FALSE)</f>
        <v>#N/A</v>
      </c>
      <c r="AI77" s="16" t="e">
        <f>VLOOKUP($C77,'SGA13'!$D$1:$G$80,2,FALSE)</f>
        <v>#N/A</v>
      </c>
      <c r="AJ77" s="16" t="e">
        <f>VLOOKUP($C77,'SGA14'!$D$1:$G$80,2,FALSE)</f>
        <v>#N/A</v>
      </c>
      <c r="AK77" s="16" t="e">
        <f>VLOOKUP($C77,'SGA15'!$D$1:$G$80,2,FALSE)</f>
        <v>#N/A</v>
      </c>
      <c r="AL77" s="16" t="e">
        <f>VLOOKUP($C77,'SGA16'!$D$1:$G$80,2,FALSE)</f>
        <v>#N/A</v>
      </c>
      <c r="AM77" s="16" t="e">
        <f>VLOOKUP($C77,'SGA17'!$D$1:$G$80,2,FALSE)</f>
        <v>#N/A</v>
      </c>
      <c r="AN77" s="13">
        <f t="shared" si="45"/>
        <v>0</v>
      </c>
      <c r="AO77" s="45" t="str">
        <f t="shared" si="46"/>
        <v/>
      </c>
      <c r="AP77" s="45" t="str">
        <f t="shared" si="47"/>
        <v/>
      </c>
    </row>
    <row r="78" spans="1:42">
      <c r="A78" s="35">
        <v>75</v>
      </c>
      <c r="B78">
        <f>Classement!B78</f>
        <v>18.8</v>
      </c>
      <c r="C78" t="str">
        <f>Classement!C78</f>
        <v>LAURENT, Martine</v>
      </c>
      <c r="D78" s="14">
        <f t="shared" ref="D78" si="115">IF(ISNA(W78)=TRUE,0,W78)</f>
        <v>0</v>
      </c>
      <c r="E78" s="14">
        <f t="shared" si="99"/>
        <v>0</v>
      </c>
      <c r="F78" s="14">
        <f t="shared" si="100"/>
        <v>0</v>
      </c>
      <c r="G78" s="14">
        <f t="shared" si="101"/>
        <v>0</v>
      </c>
      <c r="H78" s="14">
        <f t="shared" si="102"/>
        <v>0</v>
      </c>
      <c r="I78" s="14">
        <f t="shared" si="103"/>
        <v>0</v>
      </c>
      <c r="J78" s="14">
        <f t="shared" si="104"/>
        <v>0</v>
      </c>
      <c r="K78" s="14">
        <f t="shared" si="105"/>
        <v>0</v>
      </c>
      <c r="L78" s="14">
        <f t="shared" si="106"/>
        <v>0</v>
      </c>
      <c r="M78" s="14">
        <f t="shared" si="107"/>
        <v>0</v>
      </c>
      <c r="N78" s="14">
        <f t="shared" si="108"/>
        <v>0</v>
      </c>
      <c r="O78" s="14">
        <f t="shared" si="109"/>
        <v>0</v>
      </c>
      <c r="P78" s="14">
        <f t="shared" si="110"/>
        <v>0</v>
      </c>
      <c r="Q78" s="14">
        <f t="shared" si="111"/>
        <v>0</v>
      </c>
      <c r="R78" s="14">
        <f t="shared" si="26"/>
        <v>0</v>
      </c>
      <c r="S78" s="14">
        <f t="shared" si="112"/>
        <v>0</v>
      </c>
      <c r="T78" s="14">
        <f t="shared" si="42"/>
        <v>0</v>
      </c>
      <c r="U78" s="6">
        <f t="shared" si="113"/>
        <v>0</v>
      </c>
      <c r="V78" s="15">
        <f t="shared" si="114"/>
        <v>0</v>
      </c>
      <c r="W78" s="16" t="e">
        <f>VLOOKUP($C78,'SGA1'!$D$1:$G$80,2,FALSE)</f>
        <v>#N/A</v>
      </c>
      <c r="X78" s="16" t="e">
        <f>VLOOKUP($C78,'SGA2'!$D$1:$G$80,2,FALSE)</f>
        <v>#N/A</v>
      </c>
      <c r="Y78" s="16" t="e">
        <f>VLOOKUP($C78,'SGA3'!$D$1:$G$80,2,FALSE)</f>
        <v>#N/A</v>
      </c>
      <c r="Z78" s="16" t="e">
        <f>VLOOKUP($C78,'SGA4'!$D$1:$G$80,2,FALSE)</f>
        <v>#N/A</v>
      </c>
      <c r="AA78" s="16" t="e">
        <f>VLOOKUP($C78,'SGA5'!$D$1:$G$80,2,FALSE)</f>
        <v>#N/A</v>
      </c>
      <c r="AB78" s="16" t="e">
        <f>VLOOKUP($C78,'SGA6'!$D$1:$G$80,2,FALSE)</f>
        <v>#N/A</v>
      </c>
      <c r="AC78" s="16" t="e">
        <f>VLOOKUP($C78,'SGA7'!$D$1:$G$80,2,FALSE)</f>
        <v>#N/A</v>
      </c>
      <c r="AD78" s="16" t="e">
        <f>VLOOKUP($C78,'SGA8'!$D$1:$G$80,2,FALSE)</f>
        <v>#N/A</v>
      </c>
      <c r="AE78" s="16" t="e">
        <f>VLOOKUP($C78,'SGA9'!$D$1:$G$80,2,FALSE)</f>
        <v>#N/A</v>
      </c>
      <c r="AF78" s="16" t="e">
        <f>VLOOKUP($C78,'SGA10'!$D$1:$G$80,2,FALSE)</f>
        <v>#N/A</v>
      </c>
      <c r="AG78" s="16" t="e">
        <f>VLOOKUP($C78,'SGA11'!$D$1:$G$80,2,FALSE)</f>
        <v>#N/A</v>
      </c>
      <c r="AH78" s="16" t="e">
        <f>VLOOKUP($C78,'SGA12'!$D$1:$G$80,2,FALSE)</f>
        <v>#N/A</v>
      </c>
      <c r="AI78" s="16" t="e">
        <f>VLOOKUP($C78,'SGA13'!$D$1:$G$80,2,FALSE)</f>
        <v>#N/A</v>
      </c>
      <c r="AJ78" s="16" t="e">
        <f>VLOOKUP($C78,'SGA14'!$D$1:$G$80,2,FALSE)</f>
        <v>#N/A</v>
      </c>
      <c r="AK78" s="16" t="e">
        <f>VLOOKUP($C78,'SGA15'!$D$1:$G$80,2,FALSE)</f>
        <v>#N/A</v>
      </c>
      <c r="AL78" s="16" t="e">
        <f>VLOOKUP($C78,'SGA16'!$D$1:$G$80,2,FALSE)</f>
        <v>#N/A</v>
      </c>
      <c r="AM78" s="16" t="e">
        <f>VLOOKUP($C78,'SGA17'!$D$1:$G$80,2,FALSE)</f>
        <v>#N/A</v>
      </c>
      <c r="AN78" s="13">
        <f t="shared" si="45"/>
        <v>0</v>
      </c>
      <c r="AO78" s="45" t="str">
        <f t="shared" si="46"/>
        <v/>
      </c>
      <c r="AP78" s="45" t="str">
        <f t="shared" si="47"/>
        <v/>
      </c>
    </row>
    <row r="79" spans="1:42">
      <c r="A79" s="35">
        <v>76</v>
      </c>
      <c r="B79">
        <f>Classement!B79</f>
        <v>38</v>
      </c>
      <c r="C79" t="str">
        <f>Classement!C79</f>
        <v>ROSSBAND, Colette</v>
      </c>
      <c r="D79" s="14">
        <f t="shared" ref="D79:D102" si="116">IF(ISNA(W79)=TRUE,0,W79)</f>
        <v>0</v>
      </c>
      <c r="E79" s="14">
        <f t="shared" ref="E79:E102" si="117">IF(ISNA(X79)=TRUE,0,X79)</f>
        <v>180</v>
      </c>
      <c r="F79" s="14">
        <f t="shared" ref="F79:F102" si="118">IF(ISNA(Y79)=TRUE,0,Y79)</f>
        <v>0</v>
      </c>
      <c r="G79" s="14">
        <f t="shared" ref="G79:G102" si="119">IF(ISNA(Z79)=TRUE,0,Z79)</f>
        <v>0</v>
      </c>
      <c r="H79" s="14">
        <f t="shared" ref="H79:H102" si="120">IF(ISNA(AA79)=TRUE,0,AA79)</f>
        <v>0</v>
      </c>
      <c r="I79" s="14">
        <f t="shared" ref="I79:I102" si="121">IF(ISNA(AB79)=TRUE,0,AB79)</f>
        <v>0</v>
      </c>
      <c r="J79" s="14">
        <f t="shared" ref="J79:J102" si="122">IF(ISNA(AC79)=TRUE,0,AC79)</f>
        <v>0</v>
      </c>
      <c r="K79" s="14">
        <f t="shared" ref="K79:K102" si="123">IF(ISNA(AD79)=TRUE,0,AD79)</f>
        <v>0</v>
      </c>
      <c r="L79" s="14">
        <f t="shared" ref="L79:L102" si="124">IF(ISNA(AE79)=TRUE,0,AE79)</f>
        <v>0</v>
      </c>
      <c r="M79" s="14">
        <f t="shared" ref="M79:M102" si="125">IF(ISNA(AF79)=TRUE,0,AF79)</f>
        <v>0</v>
      </c>
      <c r="N79" s="14">
        <f t="shared" ref="N79:N102" si="126">IF(ISNA(AG79)=TRUE,0,AG79)</f>
        <v>0</v>
      </c>
      <c r="O79" s="14">
        <f t="shared" ref="O79:O102" si="127">IF(ISNA(AH79)=TRUE,0,AH79)</f>
        <v>0</v>
      </c>
      <c r="P79" s="14">
        <f t="shared" ref="P79:P102" si="128">IF(ISNA(AI79)=TRUE,0,AI79)</f>
        <v>0</v>
      </c>
      <c r="Q79" s="14">
        <f t="shared" ref="Q79:Q102" si="129">IF(ISNA(AJ79)=TRUE,0,AJ79)</f>
        <v>0</v>
      </c>
      <c r="R79" s="14">
        <f t="shared" ref="R79:R102" si="130">IF(ISNA(AK79)=TRUE,0,AK79)</f>
        <v>0</v>
      </c>
      <c r="S79" s="14">
        <f t="shared" ref="S79:S102" si="131">IF(ISNA(AL79)=TRUE,0,AL79)</f>
        <v>0</v>
      </c>
      <c r="T79" s="14">
        <f t="shared" si="42"/>
        <v>0</v>
      </c>
      <c r="U79" s="6">
        <f t="shared" ref="U79:U102" si="132">MIN(D79:J79)</f>
        <v>0</v>
      </c>
      <c r="V79" s="15">
        <f t="shared" si="114"/>
        <v>180</v>
      </c>
      <c r="W79" s="16" t="e">
        <f>VLOOKUP($C79,'SGA1'!$D$1:$G$80,2,FALSE)</f>
        <v>#N/A</v>
      </c>
      <c r="X79" s="16">
        <f>VLOOKUP($C79,'SGA2'!$D$1:$G$80,2,FALSE)</f>
        <v>180</v>
      </c>
      <c r="Y79" s="16" t="e">
        <f>VLOOKUP($C79,'SGA3'!$D$1:$G$80,2,FALSE)</f>
        <v>#N/A</v>
      </c>
      <c r="Z79" s="16" t="e">
        <f>VLOOKUP($C79,'SGA4'!$D$1:$G$80,2,FALSE)</f>
        <v>#N/A</v>
      </c>
      <c r="AA79" s="16" t="e">
        <f>VLOOKUP($C79,'SGA5'!$D$1:$G$80,2,FALSE)</f>
        <v>#N/A</v>
      </c>
      <c r="AB79" s="16" t="e">
        <f>VLOOKUP($C79,'SGA6'!$D$1:$G$80,2,FALSE)</f>
        <v>#N/A</v>
      </c>
      <c r="AC79" s="16" t="e">
        <f>VLOOKUP($C79,'SGA7'!$D$1:$G$80,2,FALSE)</f>
        <v>#N/A</v>
      </c>
      <c r="AD79" s="16" t="e">
        <f>VLOOKUP($C79,'SGA8'!$D$1:$G$80,2,FALSE)</f>
        <v>#N/A</v>
      </c>
      <c r="AE79" s="16" t="e">
        <f>VLOOKUP($C79,'SGA9'!$D$1:$G$80,2,FALSE)</f>
        <v>#N/A</v>
      </c>
      <c r="AF79" s="16" t="e">
        <f>VLOOKUP($C79,'SGA10'!$D$1:$G$80,2,FALSE)</f>
        <v>#N/A</v>
      </c>
      <c r="AG79" s="16" t="e">
        <f>VLOOKUP($C79,'SGA11'!$D$1:$G$80,2,FALSE)</f>
        <v>#N/A</v>
      </c>
      <c r="AH79" s="16" t="e">
        <f>VLOOKUP($C79,'SGA12'!$D$1:$G$80,2,FALSE)</f>
        <v>#N/A</v>
      </c>
      <c r="AI79" s="16" t="e">
        <f>VLOOKUP($C79,'SGA13'!$D$1:$G$80,2,FALSE)</f>
        <v>#N/A</v>
      </c>
      <c r="AJ79" s="16" t="e">
        <f>VLOOKUP($C79,'SGA14'!$D$1:$G$80,2,FALSE)</f>
        <v>#N/A</v>
      </c>
      <c r="AK79" s="16" t="e">
        <f>VLOOKUP($C79,'SGA15'!$D$1:$G$80,2,FALSE)</f>
        <v>#N/A</v>
      </c>
      <c r="AL79" s="16" t="e">
        <f>VLOOKUP($C79,'SGA16'!$D$1:$G$80,2,FALSE)</f>
        <v>#N/A</v>
      </c>
      <c r="AM79" s="16" t="e">
        <f>VLOOKUP($C79,'SGA17'!$D$1:$G$80,2,FALSE)</f>
        <v>#N/A</v>
      </c>
      <c r="AN79" s="13">
        <f t="shared" si="45"/>
        <v>1</v>
      </c>
      <c r="AO79" s="45" t="str">
        <f t="shared" ref="AO79:AO102" si="133">IF(AN79&gt;=7,"X","")</f>
        <v/>
      </c>
      <c r="AP79" s="45" t="str">
        <f t="shared" si="47"/>
        <v/>
      </c>
    </row>
    <row r="80" spans="1:42">
      <c r="A80" s="35">
        <v>77</v>
      </c>
      <c r="B80">
        <f>Classement!B80</f>
        <v>0</v>
      </c>
      <c r="C80">
        <f>Classement!C80</f>
        <v>0</v>
      </c>
      <c r="D80" s="14">
        <f t="shared" si="116"/>
        <v>0</v>
      </c>
      <c r="E80" s="14">
        <f t="shared" si="117"/>
        <v>0</v>
      </c>
      <c r="F80" s="14">
        <f t="shared" si="118"/>
        <v>0</v>
      </c>
      <c r="G80" s="14">
        <f t="shared" si="119"/>
        <v>0</v>
      </c>
      <c r="H80" s="14">
        <f t="shared" si="120"/>
        <v>0</v>
      </c>
      <c r="I80" s="14">
        <f t="shared" si="121"/>
        <v>0</v>
      </c>
      <c r="J80" s="14">
        <f t="shared" si="122"/>
        <v>0</v>
      </c>
      <c r="K80" s="14">
        <f t="shared" si="123"/>
        <v>0</v>
      </c>
      <c r="L80" s="14">
        <f t="shared" si="124"/>
        <v>0</v>
      </c>
      <c r="M80" s="14">
        <f t="shared" si="125"/>
        <v>0</v>
      </c>
      <c r="N80" s="14">
        <f t="shared" si="126"/>
        <v>0</v>
      </c>
      <c r="O80" s="14">
        <f t="shared" si="127"/>
        <v>0</v>
      </c>
      <c r="P80" s="14">
        <f t="shared" si="128"/>
        <v>0</v>
      </c>
      <c r="Q80" s="14">
        <f t="shared" si="129"/>
        <v>0</v>
      </c>
      <c r="R80" s="14">
        <f t="shared" si="130"/>
        <v>0</v>
      </c>
      <c r="S80" s="14">
        <f t="shared" si="131"/>
        <v>0</v>
      </c>
      <c r="T80" s="14">
        <f t="shared" si="42"/>
        <v>0</v>
      </c>
      <c r="U80" s="6">
        <f t="shared" si="132"/>
        <v>0</v>
      </c>
      <c r="V80" s="15">
        <f t="shared" si="114"/>
        <v>0</v>
      </c>
      <c r="W80" s="16" t="e">
        <f>VLOOKUP($C80,'SGA1'!$D$1:$G$80,2,FALSE)</f>
        <v>#N/A</v>
      </c>
      <c r="X80" s="16" t="e">
        <f>VLOOKUP($C80,'SGA2'!$D$1:$G$80,2,FALSE)</f>
        <v>#N/A</v>
      </c>
      <c r="Y80" s="16" t="e">
        <f>VLOOKUP($C80,'SGA3'!$D$1:$G$80,2,FALSE)</f>
        <v>#N/A</v>
      </c>
      <c r="Z80" s="16" t="e">
        <f>VLOOKUP($C80,'SGA4'!$D$1:$G$80,2,FALSE)</f>
        <v>#N/A</v>
      </c>
      <c r="AA80" s="16" t="e">
        <f>VLOOKUP($C80,'SGA5'!$D$1:$G$80,2,FALSE)</f>
        <v>#N/A</v>
      </c>
      <c r="AB80" s="16" t="e">
        <f>VLOOKUP($C80,'SGA6'!$D$1:$G$80,2,FALSE)</f>
        <v>#N/A</v>
      </c>
      <c r="AC80" s="16" t="e">
        <f>VLOOKUP($C80,'SGA7'!$D$1:$G$80,2,FALSE)</f>
        <v>#N/A</v>
      </c>
      <c r="AD80" s="16" t="e">
        <f>VLOOKUP($C80,'SGA8'!$D$1:$G$80,2,FALSE)</f>
        <v>#N/A</v>
      </c>
      <c r="AE80" s="16" t="e">
        <f>VLOOKUP($C80,'SGA9'!$D$1:$G$80,2,FALSE)</f>
        <v>#N/A</v>
      </c>
      <c r="AF80" s="16" t="e">
        <f>VLOOKUP($C80,'SGA10'!$D$1:$G$80,2,FALSE)</f>
        <v>#N/A</v>
      </c>
      <c r="AG80" s="16" t="e">
        <f>VLOOKUP($C80,'SGA11'!$D$1:$G$80,2,FALSE)</f>
        <v>#N/A</v>
      </c>
      <c r="AH80" s="16" t="e">
        <f>VLOOKUP($C80,'SGA12'!$D$1:$G$80,2,FALSE)</f>
        <v>#N/A</v>
      </c>
      <c r="AI80" s="16" t="e">
        <f>VLOOKUP($C80,'SGA13'!$D$1:$G$80,2,FALSE)</f>
        <v>#N/A</v>
      </c>
      <c r="AJ80" s="16" t="e">
        <f>VLOOKUP($C80,'SGA14'!$D$1:$G$80,2,FALSE)</f>
        <v>#N/A</v>
      </c>
      <c r="AK80" s="16" t="e">
        <f>VLOOKUP($C80,'SGA15'!$D$1:$G$80,2,FALSE)</f>
        <v>#N/A</v>
      </c>
      <c r="AL80" s="16" t="e">
        <f>VLOOKUP($C80,'SGA16'!$D$1:$G$80,2,FALSE)</f>
        <v>#N/A</v>
      </c>
      <c r="AM80" s="16" t="e">
        <f>VLOOKUP($C80,'SGA17'!$D$1:$G$80,2,FALSE)</f>
        <v>#N/A</v>
      </c>
      <c r="AN80" s="13">
        <f t="shared" si="45"/>
        <v>0</v>
      </c>
      <c r="AO80" s="45" t="str">
        <f t="shared" si="133"/>
        <v/>
      </c>
      <c r="AP80" s="45" t="str">
        <f t="shared" si="47"/>
        <v/>
      </c>
    </row>
    <row r="81" spans="1:42">
      <c r="A81" s="35">
        <v>78</v>
      </c>
      <c r="B81">
        <f>Classement!B81</f>
        <v>0</v>
      </c>
      <c r="C81">
        <f>Classement!C81</f>
        <v>0</v>
      </c>
      <c r="D81" s="14">
        <f t="shared" si="116"/>
        <v>0</v>
      </c>
      <c r="E81" s="14">
        <f t="shared" si="117"/>
        <v>0</v>
      </c>
      <c r="F81" s="14">
        <f t="shared" si="118"/>
        <v>0</v>
      </c>
      <c r="G81" s="14">
        <f t="shared" si="119"/>
        <v>0</v>
      </c>
      <c r="H81" s="14">
        <f t="shared" si="120"/>
        <v>0</v>
      </c>
      <c r="I81" s="14">
        <f t="shared" si="121"/>
        <v>0</v>
      </c>
      <c r="J81" s="14">
        <f t="shared" si="122"/>
        <v>0</v>
      </c>
      <c r="K81" s="14">
        <f t="shared" si="123"/>
        <v>0</v>
      </c>
      <c r="L81" s="14">
        <f t="shared" si="124"/>
        <v>0</v>
      </c>
      <c r="M81" s="14">
        <f t="shared" si="125"/>
        <v>0</v>
      </c>
      <c r="N81" s="14">
        <f t="shared" si="126"/>
        <v>0</v>
      </c>
      <c r="O81" s="14">
        <f t="shared" si="127"/>
        <v>0</v>
      </c>
      <c r="P81" s="14">
        <f t="shared" si="128"/>
        <v>0</v>
      </c>
      <c r="Q81" s="14">
        <f t="shared" si="129"/>
        <v>0</v>
      </c>
      <c r="R81" s="14">
        <f t="shared" si="130"/>
        <v>0</v>
      </c>
      <c r="S81" s="14">
        <f t="shared" si="131"/>
        <v>0</v>
      </c>
      <c r="T81" s="14">
        <f t="shared" si="42"/>
        <v>0</v>
      </c>
      <c r="U81" s="6">
        <f t="shared" si="132"/>
        <v>0</v>
      </c>
      <c r="V81" s="15">
        <f t="shared" si="114"/>
        <v>0</v>
      </c>
      <c r="W81" s="16" t="e">
        <f>VLOOKUP($C81,'SGA1'!$D$1:$G$80,2,FALSE)</f>
        <v>#N/A</v>
      </c>
      <c r="X81" s="16" t="e">
        <f>VLOOKUP($C81,'SGA2'!$D$1:$G$80,2,FALSE)</f>
        <v>#N/A</v>
      </c>
      <c r="Y81" s="16" t="e">
        <f>VLOOKUP($C81,'SGA3'!$D$1:$G$80,2,FALSE)</f>
        <v>#N/A</v>
      </c>
      <c r="Z81" s="16" t="e">
        <f>VLOOKUP($C81,'SGA4'!$D$1:$G$80,2,FALSE)</f>
        <v>#N/A</v>
      </c>
      <c r="AA81" s="16" t="e">
        <f>VLOOKUP($C81,'SGA5'!$D$1:$G$80,2,FALSE)</f>
        <v>#N/A</v>
      </c>
      <c r="AB81" s="16" t="e">
        <f>VLOOKUP($C81,'SGA6'!$D$1:$G$80,2,FALSE)</f>
        <v>#N/A</v>
      </c>
      <c r="AC81" s="16" t="e">
        <f>VLOOKUP($C81,'SGA7'!$D$1:$G$80,2,FALSE)</f>
        <v>#N/A</v>
      </c>
      <c r="AD81" s="16" t="e">
        <f>VLOOKUP($C81,'SGA8'!$D$1:$G$80,2,FALSE)</f>
        <v>#N/A</v>
      </c>
      <c r="AE81" s="16" t="e">
        <f>VLOOKUP($C81,'SGA9'!$D$1:$G$80,2,FALSE)</f>
        <v>#N/A</v>
      </c>
      <c r="AF81" s="16" t="e">
        <f>VLOOKUP($C81,'SGA10'!$D$1:$G$80,2,FALSE)</f>
        <v>#N/A</v>
      </c>
      <c r="AG81" s="16" t="e">
        <f>VLOOKUP($C81,'SGA11'!$D$1:$G$80,2,FALSE)</f>
        <v>#N/A</v>
      </c>
      <c r="AH81" s="16" t="e">
        <f>VLOOKUP($C81,'SGA12'!$D$1:$G$80,2,FALSE)</f>
        <v>#N/A</v>
      </c>
      <c r="AI81" s="16" t="e">
        <f>VLOOKUP($C81,'SGA13'!$D$1:$G$80,2,FALSE)</f>
        <v>#N/A</v>
      </c>
      <c r="AJ81" s="16" t="e">
        <f>VLOOKUP($C81,'SGA14'!$D$1:$G$80,2,FALSE)</f>
        <v>#N/A</v>
      </c>
      <c r="AK81" s="16" t="e">
        <f>VLOOKUP($C81,'SGA15'!$D$1:$G$80,2,FALSE)</f>
        <v>#N/A</v>
      </c>
      <c r="AL81" s="16" t="e">
        <f>VLOOKUP($C81,'SGA16'!$D$1:$G$80,2,FALSE)</f>
        <v>#N/A</v>
      </c>
      <c r="AM81" s="16" t="e">
        <f>VLOOKUP($C81,'SGA17'!$D$1:$G$80,2,FALSE)</f>
        <v>#N/A</v>
      </c>
      <c r="AN81" s="13">
        <f t="shared" si="45"/>
        <v>0</v>
      </c>
      <c r="AO81" s="45" t="str">
        <f t="shared" si="133"/>
        <v/>
      </c>
      <c r="AP81" s="45" t="str">
        <f t="shared" si="47"/>
        <v/>
      </c>
    </row>
    <row r="82" spans="1:42">
      <c r="A82" s="35">
        <v>79</v>
      </c>
      <c r="B82">
        <f>Classement!B82</f>
        <v>0</v>
      </c>
      <c r="C82">
        <f>Classement!C82</f>
        <v>0</v>
      </c>
      <c r="D82" s="14">
        <f t="shared" si="116"/>
        <v>0</v>
      </c>
      <c r="E82" s="14">
        <f t="shared" si="117"/>
        <v>0</v>
      </c>
      <c r="F82" s="14">
        <f t="shared" si="118"/>
        <v>0</v>
      </c>
      <c r="G82" s="14">
        <f t="shared" si="119"/>
        <v>0</v>
      </c>
      <c r="H82" s="14">
        <f t="shared" si="120"/>
        <v>0</v>
      </c>
      <c r="I82" s="14">
        <f t="shared" si="121"/>
        <v>0</v>
      </c>
      <c r="J82" s="14">
        <f t="shared" si="122"/>
        <v>0</v>
      </c>
      <c r="K82" s="14">
        <f t="shared" si="123"/>
        <v>0</v>
      </c>
      <c r="L82" s="14">
        <f t="shared" si="124"/>
        <v>0</v>
      </c>
      <c r="M82" s="14">
        <f t="shared" si="125"/>
        <v>0</v>
      </c>
      <c r="N82" s="14">
        <f t="shared" si="126"/>
        <v>0</v>
      </c>
      <c r="O82" s="14">
        <f t="shared" si="127"/>
        <v>0</v>
      </c>
      <c r="P82" s="14">
        <f t="shared" si="128"/>
        <v>0</v>
      </c>
      <c r="Q82" s="14">
        <f t="shared" si="129"/>
        <v>0</v>
      </c>
      <c r="R82" s="14">
        <f t="shared" si="130"/>
        <v>0</v>
      </c>
      <c r="S82" s="14">
        <f t="shared" si="131"/>
        <v>0</v>
      </c>
      <c r="T82" s="14">
        <f t="shared" si="42"/>
        <v>0</v>
      </c>
      <c r="U82" s="6">
        <f t="shared" si="132"/>
        <v>0</v>
      </c>
      <c r="V82" s="15">
        <f t="shared" si="114"/>
        <v>0</v>
      </c>
      <c r="W82" s="16" t="e">
        <f>VLOOKUP($C82,'SGA1'!$D$1:$G$80,2,FALSE)</f>
        <v>#N/A</v>
      </c>
      <c r="X82" s="16" t="e">
        <f>VLOOKUP($C82,'SGA2'!$D$1:$G$80,2,FALSE)</f>
        <v>#N/A</v>
      </c>
      <c r="Y82" s="16" t="e">
        <f>VLOOKUP($C82,'SGA3'!$D$1:$G$80,2,FALSE)</f>
        <v>#N/A</v>
      </c>
      <c r="Z82" s="16" t="e">
        <f>VLOOKUP($C82,'SGA4'!$D$1:$G$80,2,FALSE)</f>
        <v>#N/A</v>
      </c>
      <c r="AA82" s="16" t="e">
        <f>VLOOKUP($C82,'SGA5'!$D$1:$G$80,2,FALSE)</f>
        <v>#N/A</v>
      </c>
      <c r="AB82" s="16" t="e">
        <f>VLOOKUP($C82,'SGA6'!$D$1:$G$80,2,FALSE)</f>
        <v>#N/A</v>
      </c>
      <c r="AC82" s="16" t="e">
        <f>VLOOKUP($C82,'SGA7'!$D$1:$G$80,2,FALSE)</f>
        <v>#N/A</v>
      </c>
      <c r="AD82" s="16" t="e">
        <f>VLOOKUP($C82,'SGA8'!$D$1:$G$80,2,FALSE)</f>
        <v>#N/A</v>
      </c>
      <c r="AE82" s="16" t="e">
        <f>VLOOKUP($C82,'SGA9'!$D$1:$G$80,2,FALSE)</f>
        <v>#N/A</v>
      </c>
      <c r="AF82" s="16" t="e">
        <f>VLOOKUP($C82,'SGA10'!$D$1:$G$80,2,FALSE)</f>
        <v>#N/A</v>
      </c>
      <c r="AG82" s="16" t="e">
        <f>VLOOKUP($C82,'SGA11'!$D$1:$G$80,2,FALSE)</f>
        <v>#N/A</v>
      </c>
      <c r="AH82" s="16" t="e">
        <f>VLOOKUP($C82,'SGA12'!$D$1:$G$80,2,FALSE)</f>
        <v>#N/A</v>
      </c>
      <c r="AI82" s="16" t="e">
        <f>VLOOKUP($C82,'SGA13'!$D$1:$G$80,2,FALSE)</f>
        <v>#N/A</v>
      </c>
      <c r="AJ82" s="16" t="e">
        <f>VLOOKUP($C82,'SGA14'!$D$1:$G$80,2,FALSE)</f>
        <v>#N/A</v>
      </c>
      <c r="AK82" s="16" t="e">
        <f>VLOOKUP($C82,'SGA15'!$D$1:$G$80,2,FALSE)</f>
        <v>#N/A</v>
      </c>
      <c r="AL82" s="16" t="e">
        <f>VLOOKUP($C82,'SGA16'!$D$1:$G$80,2,FALSE)</f>
        <v>#N/A</v>
      </c>
      <c r="AM82" s="16" t="e">
        <f>VLOOKUP($C82,'SGA17'!$D$1:$G$80,2,FALSE)</f>
        <v>#N/A</v>
      </c>
      <c r="AN82" s="13">
        <f t="shared" si="45"/>
        <v>0</v>
      </c>
      <c r="AO82" s="45" t="str">
        <f t="shared" si="133"/>
        <v/>
      </c>
      <c r="AP82" s="45" t="str">
        <f t="shared" si="47"/>
        <v/>
      </c>
    </row>
    <row r="83" spans="1:42">
      <c r="A83" s="35">
        <v>80</v>
      </c>
      <c r="B83">
        <f>Classement!B83</f>
        <v>0</v>
      </c>
      <c r="C83">
        <f>Classement!C83</f>
        <v>0</v>
      </c>
      <c r="D83" s="14">
        <f t="shared" si="116"/>
        <v>0</v>
      </c>
      <c r="E83" s="14">
        <f t="shared" si="117"/>
        <v>0</v>
      </c>
      <c r="F83" s="14">
        <f t="shared" si="118"/>
        <v>0</v>
      </c>
      <c r="G83" s="14">
        <f t="shared" si="119"/>
        <v>0</v>
      </c>
      <c r="H83" s="14">
        <f t="shared" si="120"/>
        <v>0</v>
      </c>
      <c r="I83" s="14">
        <f t="shared" si="121"/>
        <v>0</v>
      </c>
      <c r="J83" s="14">
        <f t="shared" si="122"/>
        <v>0</v>
      </c>
      <c r="K83" s="14">
        <f t="shared" si="123"/>
        <v>0</v>
      </c>
      <c r="L83" s="14">
        <f t="shared" si="124"/>
        <v>0</v>
      </c>
      <c r="M83" s="14">
        <f t="shared" si="125"/>
        <v>0</v>
      </c>
      <c r="N83" s="14">
        <f t="shared" si="126"/>
        <v>0</v>
      </c>
      <c r="O83" s="14">
        <f t="shared" si="127"/>
        <v>0</v>
      </c>
      <c r="P83" s="14">
        <f t="shared" si="128"/>
        <v>0</v>
      </c>
      <c r="Q83" s="14">
        <f t="shared" si="129"/>
        <v>0</v>
      </c>
      <c r="R83" s="14">
        <f t="shared" si="130"/>
        <v>0</v>
      </c>
      <c r="S83" s="14">
        <f t="shared" si="131"/>
        <v>0</v>
      </c>
      <c r="T83" s="14">
        <f t="shared" si="42"/>
        <v>0</v>
      </c>
      <c r="U83" s="6">
        <f t="shared" si="132"/>
        <v>0</v>
      </c>
      <c r="V83" s="15">
        <f t="shared" si="114"/>
        <v>0</v>
      </c>
      <c r="W83" s="16" t="e">
        <f>VLOOKUP($C83,'SGA1'!$D$1:$G$80,2,FALSE)</f>
        <v>#N/A</v>
      </c>
      <c r="X83" s="16" t="e">
        <f>VLOOKUP($C83,'SGA2'!$D$1:$G$80,2,FALSE)</f>
        <v>#N/A</v>
      </c>
      <c r="Y83" s="16" t="e">
        <f>VLOOKUP($C83,'SGA3'!$D$1:$G$80,2,FALSE)</f>
        <v>#N/A</v>
      </c>
      <c r="Z83" s="16" t="e">
        <f>VLOOKUP($C83,'SGA4'!$D$1:$G$80,2,FALSE)</f>
        <v>#N/A</v>
      </c>
      <c r="AA83" s="16" t="e">
        <f>VLOOKUP($C83,'SGA5'!$D$1:$G$80,2,FALSE)</f>
        <v>#N/A</v>
      </c>
      <c r="AB83" s="16" t="e">
        <f>VLOOKUP($C83,'SGA6'!$D$1:$G$80,2,FALSE)</f>
        <v>#N/A</v>
      </c>
      <c r="AC83" s="16" t="e">
        <f>VLOOKUP($C83,'SGA7'!$D$1:$G$80,2,FALSE)</f>
        <v>#N/A</v>
      </c>
      <c r="AD83" s="16" t="e">
        <f>VLOOKUP($C83,'SGA8'!$D$1:$G$80,2,FALSE)</f>
        <v>#N/A</v>
      </c>
      <c r="AE83" s="16" t="e">
        <f>VLOOKUP($C83,'SGA9'!$D$1:$G$80,2,FALSE)</f>
        <v>#N/A</v>
      </c>
      <c r="AF83" s="16" t="e">
        <f>VLOOKUP($C83,'SGA10'!$D$1:$G$80,2,FALSE)</f>
        <v>#N/A</v>
      </c>
      <c r="AG83" s="16" t="e">
        <f>VLOOKUP($C83,'SGA11'!$D$1:$G$80,2,FALSE)</f>
        <v>#N/A</v>
      </c>
      <c r="AH83" s="16" t="e">
        <f>VLOOKUP($C83,'SGA12'!$D$1:$G$80,2,FALSE)</f>
        <v>#N/A</v>
      </c>
      <c r="AI83" s="16" t="e">
        <f>VLOOKUP($C83,'SGA13'!$D$1:$G$80,2,FALSE)</f>
        <v>#N/A</v>
      </c>
      <c r="AJ83" s="16" t="e">
        <f>VLOOKUP($C83,'SGA14'!$D$1:$G$80,2,FALSE)</f>
        <v>#N/A</v>
      </c>
      <c r="AK83" s="16" t="e">
        <f>VLOOKUP($C83,'SGA15'!$D$1:$G$80,2,FALSE)</f>
        <v>#N/A</v>
      </c>
      <c r="AL83" s="16" t="e">
        <f>VLOOKUP($C83,'SGA16'!$D$1:$G$80,2,FALSE)</f>
        <v>#N/A</v>
      </c>
      <c r="AM83" s="16" t="e">
        <f>VLOOKUP($C83,'SGA17'!$D$1:$G$80,2,FALSE)</f>
        <v>#N/A</v>
      </c>
      <c r="AN83" s="13">
        <f t="shared" si="45"/>
        <v>0</v>
      </c>
      <c r="AO83" s="45" t="str">
        <f t="shared" si="133"/>
        <v/>
      </c>
      <c r="AP83" s="45" t="str">
        <f t="shared" si="47"/>
        <v/>
      </c>
    </row>
    <row r="84" spans="1:42">
      <c r="A84" s="35">
        <v>81</v>
      </c>
      <c r="B84">
        <f>Classement!B84</f>
        <v>0</v>
      </c>
      <c r="C84">
        <f>Classement!C84</f>
        <v>0</v>
      </c>
      <c r="D84" s="14">
        <f t="shared" si="116"/>
        <v>0</v>
      </c>
      <c r="E84" s="14">
        <f t="shared" si="117"/>
        <v>0</v>
      </c>
      <c r="F84" s="14">
        <f t="shared" si="118"/>
        <v>0</v>
      </c>
      <c r="G84" s="14">
        <f t="shared" si="119"/>
        <v>0</v>
      </c>
      <c r="H84" s="14">
        <f t="shared" si="120"/>
        <v>0</v>
      </c>
      <c r="I84" s="14">
        <f t="shared" si="121"/>
        <v>0</v>
      </c>
      <c r="J84" s="14">
        <f t="shared" si="122"/>
        <v>0</v>
      </c>
      <c r="K84" s="14">
        <f t="shared" si="123"/>
        <v>0</v>
      </c>
      <c r="L84" s="14">
        <f t="shared" si="124"/>
        <v>0</v>
      </c>
      <c r="M84" s="14">
        <f t="shared" si="125"/>
        <v>0</v>
      </c>
      <c r="N84" s="14">
        <f t="shared" si="126"/>
        <v>0</v>
      </c>
      <c r="O84" s="14">
        <f t="shared" si="127"/>
        <v>0</v>
      </c>
      <c r="P84" s="14">
        <f t="shared" si="128"/>
        <v>0</v>
      </c>
      <c r="Q84" s="14">
        <f t="shared" si="129"/>
        <v>0</v>
      </c>
      <c r="R84" s="14">
        <f t="shared" si="130"/>
        <v>0</v>
      </c>
      <c r="S84" s="14">
        <f t="shared" si="131"/>
        <v>0</v>
      </c>
      <c r="T84" s="14">
        <f t="shared" si="42"/>
        <v>0</v>
      </c>
      <c r="U84" s="6">
        <f t="shared" si="132"/>
        <v>0</v>
      </c>
      <c r="V84" s="15">
        <f t="shared" si="114"/>
        <v>0</v>
      </c>
      <c r="W84" s="16" t="e">
        <f>VLOOKUP($C84,'SGA1'!$D$1:$G$80,2,FALSE)</f>
        <v>#N/A</v>
      </c>
      <c r="X84" s="16" t="e">
        <f>VLOOKUP($C84,'SGA2'!$D$1:$G$80,2,FALSE)</f>
        <v>#N/A</v>
      </c>
      <c r="Y84" s="16" t="e">
        <f>VLOOKUP($C84,'SGA3'!$D$1:$G$80,2,FALSE)</f>
        <v>#N/A</v>
      </c>
      <c r="Z84" s="16" t="e">
        <f>VLOOKUP($C84,'SGA4'!$D$1:$G$80,2,FALSE)</f>
        <v>#N/A</v>
      </c>
      <c r="AA84" s="16" t="e">
        <f>VLOOKUP($C84,'SGA5'!$D$1:$G$80,2,FALSE)</f>
        <v>#N/A</v>
      </c>
      <c r="AB84" s="16" t="e">
        <f>VLOOKUP($C84,'SGA6'!$D$1:$G$80,2,FALSE)</f>
        <v>#N/A</v>
      </c>
      <c r="AC84" s="16" t="e">
        <f>VLOOKUP($C84,'SGA7'!$D$1:$G$80,2,FALSE)</f>
        <v>#N/A</v>
      </c>
      <c r="AD84" s="16" t="e">
        <f>VLOOKUP($C84,'SGA8'!$D$1:$G$80,2,FALSE)</f>
        <v>#N/A</v>
      </c>
      <c r="AE84" s="16" t="e">
        <f>VLOOKUP($C84,'SGA9'!$D$1:$G$80,2,FALSE)</f>
        <v>#N/A</v>
      </c>
      <c r="AF84" s="16" t="e">
        <f>VLOOKUP($C84,'SGA10'!$D$1:$G$80,2,FALSE)</f>
        <v>#N/A</v>
      </c>
      <c r="AG84" s="16" t="e">
        <f>VLOOKUP($C84,'SGA11'!$D$1:$G$80,2,FALSE)</f>
        <v>#N/A</v>
      </c>
      <c r="AH84" s="16" t="e">
        <f>VLOOKUP($C84,'SGA12'!$D$1:$G$80,2,FALSE)</f>
        <v>#N/A</v>
      </c>
      <c r="AI84" s="16" t="e">
        <f>VLOOKUP($C84,'SGA13'!$D$1:$G$80,2,FALSE)</f>
        <v>#N/A</v>
      </c>
      <c r="AJ84" s="16" t="e">
        <f>VLOOKUP($C84,'SGA14'!$D$1:$G$80,2,FALSE)</f>
        <v>#N/A</v>
      </c>
      <c r="AK84" s="16" t="e">
        <f>VLOOKUP($C84,'SGA15'!$D$1:$G$80,2,FALSE)</f>
        <v>#N/A</v>
      </c>
      <c r="AL84" s="16" t="e">
        <f>VLOOKUP($C84,'SGA16'!$D$1:$G$80,2,FALSE)</f>
        <v>#N/A</v>
      </c>
      <c r="AM84" s="16" t="e">
        <f>VLOOKUP($C84,'SGA17'!$D$1:$G$80,2,FALSE)</f>
        <v>#N/A</v>
      </c>
      <c r="AN84" s="13">
        <f t="shared" si="45"/>
        <v>0</v>
      </c>
      <c r="AO84" s="45" t="str">
        <f t="shared" si="133"/>
        <v/>
      </c>
      <c r="AP84" s="45" t="str">
        <f t="shared" si="47"/>
        <v/>
      </c>
    </row>
    <row r="85" spans="1:42">
      <c r="A85" s="35">
        <v>82</v>
      </c>
      <c r="B85">
        <f>Classement!B85</f>
        <v>0</v>
      </c>
      <c r="C85">
        <f>Classement!C85</f>
        <v>0</v>
      </c>
      <c r="D85" s="14">
        <f t="shared" si="116"/>
        <v>0</v>
      </c>
      <c r="E85" s="14">
        <f t="shared" si="117"/>
        <v>0</v>
      </c>
      <c r="F85" s="14">
        <f t="shared" si="118"/>
        <v>0</v>
      </c>
      <c r="G85" s="14">
        <f t="shared" si="119"/>
        <v>0</v>
      </c>
      <c r="H85" s="14">
        <f t="shared" si="120"/>
        <v>0</v>
      </c>
      <c r="I85" s="14">
        <f t="shared" si="121"/>
        <v>0</v>
      </c>
      <c r="J85" s="14">
        <f t="shared" si="122"/>
        <v>0</v>
      </c>
      <c r="K85" s="14">
        <f t="shared" si="123"/>
        <v>0</v>
      </c>
      <c r="L85" s="14">
        <f t="shared" si="124"/>
        <v>0</v>
      </c>
      <c r="M85" s="14">
        <f t="shared" si="125"/>
        <v>0</v>
      </c>
      <c r="N85" s="14">
        <f t="shared" si="126"/>
        <v>0</v>
      </c>
      <c r="O85" s="14">
        <f t="shared" si="127"/>
        <v>0</v>
      </c>
      <c r="P85" s="14">
        <f t="shared" si="128"/>
        <v>0</v>
      </c>
      <c r="Q85" s="14">
        <f t="shared" si="129"/>
        <v>0</v>
      </c>
      <c r="R85" s="14">
        <f t="shared" si="130"/>
        <v>0</v>
      </c>
      <c r="S85" s="14">
        <f t="shared" si="131"/>
        <v>0</v>
      </c>
      <c r="T85" s="14">
        <f t="shared" si="42"/>
        <v>0</v>
      </c>
      <c r="U85" s="6">
        <f t="shared" si="132"/>
        <v>0</v>
      </c>
      <c r="V85" s="15">
        <f t="shared" si="114"/>
        <v>0</v>
      </c>
      <c r="W85" s="16" t="e">
        <f>VLOOKUP($C85,'SGA1'!$D$1:$G$80,2,FALSE)</f>
        <v>#N/A</v>
      </c>
      <c r="X85" s="16" t="e">
        <f>VLOOKUP($C85,'SGA2'!$D$1:$G$80,2,FALSE)</f>
        <v>#N/A</v>
      </c>
      <c r="Y85" s="16" t="e">
        <f>VLOOKUP($C85,'SGA3'!$D$1:$G$80,2,FALSE)</f>
        <v>#N/A</v>
      </c>
      <c r="Z85" s="16" t="e">
        <f>VLOOKUP($C85,'SGA4'!$D$1:$G$80,2,FALSE)</f>
        <v>#N/A</v>
      </c>
      <c r="AA85" s="16" t="e">
        <f>VLOOKUP($C85,'SGA5'!$D$1:$G$80,2,FALSE)</f>
        <v>#N/A</v>
      </c>
      <c r="AB85" s="16" t="e">
        <f>VLOOKUP($C85,'SGA6'!$D$1:$G$80,2,FALSE)</f>
        <v>#N/A</v>
      </c>
      <c r="AC85" s="16" t="e">
        <f>VLOOKUP($C85,'SGA7'!$D$1:$G$80,2,FALSE)</f>
        <v>#N/A</v>
      </c>
      <c r="AD85" s="16" t="e">
        <f>VLOOKUP($C85,'SGA8'!$D$1:$G$80,2,FALSE)</f>
        <v>#N/A</v>
      </c>
      <c r="AE85" s="16" t="e">
        <f>VLOOKUP($C85,'SGA9'!$D$1:$G$80,2,FALSE)</f>
        <v>#N/A</v>
      </c>
      <c r="AF85" s="16" t="e">
        <f>VLOOKUP($C85,'SGA10'!$D$1:$G$80,2,FALSE)</f>
        <v>#N/A</v>
      </c>
      <c r="AG85" s="16" t="e">
        <f>VLOOKUP($C85,'SGA11'!$D$1:$G$80,2,FALSE)</f>
        <v>#N/A</v>
      </c>
      <c r="AH85" s="16" t="e">
        <f>VLOOKUP($C85,'SGA12'!$D$1:$G$80,2,FALSE)</f>
        <v>#N/A</v>
      </c>
      <c r="AI85" s="16" t="e">
        <f>VLOOKUP($C85,'SGA13'!$D$1:$G$80,2,FALSE)</f>
        <v>#N/A</v>
      </c>
      <c r="AJ85" s="16" t="e">
        <f>VLOOKUP($C85,'SGA14'!$D$1:$G$80,2,FALSE)</f>
        <v>#N/A</v>
      </c>
      <c r="AK85" s="16" t="e">
        <f>VLOOKUP($C85,'SGA15'!$D$1:$G$80,2,FALSE)</f>
        <v>#N/A</v>
      </c>
      <c r="AL85" s="16" t="e">
        <f>VLOOKUP($C85,'SGA16'!$D$1:$G$80,2,FALSE)</f>
        <v>#N/A</v>
      </c>
      <c r="AM85" s="16" t="e">
        <f>VLOOKUP($C85,'SGA17'!$D$1:$G$80,2,FALSE)</f>
        <v>#N/A</v>
      </c>
      <c r="AN85" s="13">
        <f t="shared" si="45"/>
        <v>0</v>
      </c>
      <c r="AO85" s="45" t="str">
        <f t="shared" si="133"/>
        <v/>
      </c>
      <c r="AP85" s="45" t="str">
        <f t="shared" si="47"/>
        <v/>
      </c>
    </row>
    <row r="86" spans="1:42">
      <c r="A86" s="35">
        <v>83</v>
      </c>
      <c r="B86">
        <f>Classement!B86</f>
        <v>0</v>
      </c>
      <c r="C86">
        <f>Classement!C86</f>
        <v>0</v>
      </c>
      <c r="D86" s="14">
        <f t="shared" si="116"/>
        <v>0</v>
      </c>
      <c r="E86" s="14">
        <f t="shared" si="117"/>
        <v>0</v>
      </c>
      <c r="F86" s="14">
        <f t="shared" si="118"/>
        <v>0</v>
      </c>
      <c r="G86" s="14">
        <f t="shared" si="119"/>
        <v>0</v>
      </c>
      <c r="H86" s="14">
        <f t="shared" si="120"/>
        <v>0</v>
      </c>
      <c r="I86" s="14">
        <f t="shared" si="121"/>
        <v>0</v>
      </c>
      <c r="J86" s="14">
        <f t="shared" si="122"/>
        <v>0</v>
      </c>
      <c r="K86" s="14">
        <f t="shared" si="123"/>
        <v>0</v>
      </c>
      <c r="L86" s="14">
        <f t="shared" si="124"/>
        <v>0</v>
      </c>
      <c r="M86" s="14">
        <f t="shared" si="125"/>
        <v>0</v>
      </c>
      <c r="N86" s="14">
        <f t="shared" si="126"/>
        <v>0</v>
      </c>
      <c r="O86" s="14">
        <f t="shared" si="127"/>
        <v>0</v>
      </c>
      <c r="P86" s="14">
        <f t="shared" si="128"/>
        <v>0</v>
      </c>
      <c r="Q86" s="14">
        <f t="shared" si="129"/>
        <v>0</v>
      </c>
      <c r="R86" s="14">
        <f t="shared" si="130"/>
        <v>0</v>
      </c>
      <c r="S86" s="14">
        <f t="shared" si="131"/>
        <v>0</v>
      </c>
      <c r="T86" s="14">
        <f t="shared" si="42"/>
        <v>0</v>
      </c>
      <c r="U86" s="6">
        <f t="shared" si="132"/>
        <v>0</v>
      </c>
      <c r="V86" s="15">
        <f t="shared" si="114"/>
        <v>0</v>
      </c>
      <c r="W86" s="16" t="e">
        <f>VLOOKUP($C86,'SGA1'!$D$1:$G$80,2,FALSE)</f>
        <v>#N/A</v>
      </c>
      <c r="X86" s="16" t="e">
        <f>VLOOKUP($C86,'SGA2'!$D$1:$G$80,2,FALSE)</f>
        <v>#N/A</v>
      </c>
      <c r="Y86" s="16" t="e">
        <f>VLOOKUP($C86,'SGA3'!$D$1:$G$80,2,FALSE)</f>
        <v>#N/A</v>
      </c>
      <c r="Z86" s="16" t="e">
        <f>VLOOKUP($C86,'SGA4'!$D$1:$G$80,2,FALSE)</f>
        <v>#N/A</v>
      </c>
      <c r="AA86" s="16" t="e">
        <f>VLOOKUP($C86,'SGA5'!$D$1:$G$80,2,FALSE)</f>
        <v>#N/A</v>
      </c>
      <c r="AB86" s="16" t="e">
        <f>VLOOKUP($C86,'SGA6'!$D$1:$G$80,2,FALSE)</f>
        <v>#N/A</v>
      </c>
      <c r="AC86" s="16" t="e">
        <f>VLOOKUP($C86,'SGA7'!$D$1:$G$80,2,FALSE)</f>
        <v>#N/A</v>
      </c>
      <c r="AD86" s="16" t="e">
        <f>VLOOKUP($C86,'SGA8'!$D$1:$G$80,2,FALSE)</f>
        <v>#N/A</v>
      </c>
      <c r="AE86" s="16" t="e">
        <f>VLOOKUP($C86,'SGA9'!$D$1:$G$80,2,FALSE)</f>
        <v>#N/A</v>
      </c>
      <c r="AF86" s="16" t="e">
        <f>VLOOKUP($C86,'SGA10'!$D$1:$G$80,2,FALSE)</f>
        <v>#N/A</v>
      </c>
      <c r="AG86" s="16" t="e">
        <f>VLOOKUP($C86,'SGA11'!$D$1:$G$80,2,FALSE)</f>
        <v>#N/A</v>
      </c>
      <c r="AH86" s="16" t="e">
        <f>VLOOKUP($C86,'SGA12'!$D$1:$G$80,2,FALSE)</f>
        <v>#N/A</v>
      </c>
      <c r="AI86" s="16" t="e">
        <f>VLOOKUP($C86,'SGA13'!$D$1:$G$80,2,FALSE)</f>
        <v>#N/A</v>
      </c>
      <c r="AJ86" s="16" t="e">
        <f>VLOOKUP($C86,'SGA14'!$D$1:$G$80,2,FALSE)</f>
        <v>#N/A</v>
      </c>
      <c r="AK86" s="16" t="e">
        <f>VLOOKUP($C86,'SGA15'!$D$1:$G$80,2,FALSE)</f>
        <v>#N/A</v>
      </c>
      <c r="AL86" s="16" t="e">
        <f>VLOOKUP($C86,'SGA16'!$D$1:$G$80,2,FALSE)</f>
        <v>#N/A</v>
      </c>
      <c r="AM86" s="16" t="e">
        <f>VLOOKUP($C86,'SGA17'!$D$1:$G$80,2,FALSE)</f>
        <v>#N/A</v>
      </c>
      <c r="AN86" s="13">
        <f t="shared" si="45"/>
        <v>0</v>
      </c>
      <c r="AO86" s="45" t="str">
        <f t="shared" si="133"/>
        <v/>
      </c>
      <c r="AP86" s="45" t="str">
        <f t="shared" si="47"/>
        <v/>
      </c>
    </row>
    <row r="87" spans="1:42">
      <c r="A87" s="35">
        <v>84</v>
      </c>
      <c r="B87">
        <f>Classement!B87</f>
        <v>0</v>
      </c>
      <c r="C87">
        <f>Classement!C87</f>
        <v>0</v>
      </c>
      <c r="D87" s="14">
        <f t="shared" si="116"/>
        <v>0</v>
      </c>
      <c r="E87" s="14">
        <f t="shared" si="117"/>
        <v>0</v>
      </c>
      <c r="F87" s="14">
        <f t="shared" si="118"/>
        <v>0</v>
      </c>
      <c r="G87" s="14">
        <f t="shared" si="119"/>
        <v>0</v>
      </c>
      <c r="H87" s="14">
        <f t="shared" si="120"/>
        <v>0</v>
      </c>
      <c r="I87" s="14">
        <f t="shared" si="121"/>
        <v>0</v>
      </c>
      <c r="J87" s="14">
        <f t="shared" si="122"/>
        <v>0</v>
      </c>
      <c r="K87" s="14">
        <f t="shared" si="123"/>
        <v>0</v>
      </c>
      <c r="L87" s="14">
        <f t="shared" si="124"/>
        <v>0</v>
      </c>
      <c r="M87" s="14">
        <f t="shared" si="125"/>
        <v>0</v>
      </c>
      <c r="N87" s="14">
        <f t="shared" si="126"/>
        <v>0</v>
      </c>
      <c r="O87" s="14">
        <f t="shared" si="127"/>
        <v>0</v>
      </c>
      <c r="P87" s="14">
        <f t="shared" si="128"/>
        <v>0</v>
      </c>
      <c r="Q87" s="14">
        <f t="shared" si="129"/>
        <v>0</v>
      </c>
      <c r="R87" s="14">
        <f t="shared" si="130"/>
        <v>0</v>
      </c>
      <c r="S87" s="14">
        <f t="shared" si="131"/>
        <v>0</v>
      </c>
      <c r="T87" s="14">
        <f t="shared" si="42"/>
        <v>0</v>
      </c>
      <c r="U87" s="6">
        <f t="shared" si="132"/>
        <v>0</v>
      </c>
      <c r="V87" s="15">
        <f t="shared" si="114"/>
        <v>0</v>
      </c>
      <c r="W87" s="16" t="e">
        <f>VLOOKUP($C87,'SGA1'!$D$1:$G$80,2,FALSE)</f>
        <v>#N/A</v>
      </c>
      <c r="X87" s="16" t="e">
        <f>VLOOKUP($C87,'SGA2'!$D$1:$G$80,2,FALSE)</f>
        <v>#N/A</v>
      </c>
      <c r="Y87" s="16" t="e">
        <f>VLOOKUP($C87,'SGA3'!$D$1:$G$80,2,FALSE)</f>
        <v>#N/A</v>
      </c>
      <c r="Z87" s="16" t="e">
        <f>VLOOKUP($C87,'SGA4'!$D$1:$G$80,2,FALSE)</f>
        <v>#N/A</v>
      </c>
      <c r="AA87" s="16" t="e">
        <f>VLOOKUP($C87,'SGA5'!$D$1:$G$80,2,FALSE)</f>
        <v>#N/A</v>
      </c>
      <c r="AB87" s="16" t="e">
        <f>VLOOKUP($C87,'SGA6'!$D$1:$G$80,2,FALSE)</f>
        <v>#N/A</v>
      </c>
      <c r="AC87" s="16" t="e">
        <f>VLOOKUP($C87,'SGA7'!$D$1:$G$80,2,FALSE)</f>
        <v>#N/A</v>
      </c>
      <c r="AD87" s="16" t="e">
        <f>VLOOKUP($C87,'SGA8'!$D$1:$G$80,2,FALSE)</f>
        <v>#N/A</v>
      </c>
      <c r="AE87" s="16" t="e">
        <f>VLOOKUP($C87,'SGA9'!$D$1:$G$80,2,FALSE)</f>
        <v>#N/A</v>
      </c>
      <c r="AF87" s="16" t="e">
        <f>VLOOKUP($C87,'SGA10'!$D$1:$G$80,2,FALSE)</f>
        <v>#N/A</v>
      </c>
      <c r="AG87" s="16" t="e">
        <f>VLOOKUP($C87,'SGA11'!$D$1:$G$80,2,FALSE)</f>
        <v>#N/A</v>
      </c>
      <c r="AH87" s="16" t="e">
        <f>VLOOKUP($C87,'SGA12'!$D$1:$G$80,2,FALSE)</f>
        <v>#N/A</v>
      </c>
      <c r="AI87" s="16" t="e">
        <f>VLOOKUP($C87,'SGA13'!$D$1:$G$80,2,FALSE)</f>
        <v>#N/A</v>
      </c>
      <c r="AJ87" s="16" t="e">
        <f>VLOOKUP($C87,'SGA14'!$D$1:$G$80,2,FALSE)</f>
        <v>#N/A</v>
      </c>
      <c r="AK87" s="16" t="e">
        <f>VLOOKUP($C87,'SGA15'!$D$1:$G$80,2,FALSE)</f>
        <v>#N/A</v>
      </c>
      <c r="AL87" s="16" t="e">
        <f>VLOOKUP($C87,'SGA16'!$D$1:$G$80,2,FALSE)</f>
        <v>#N/A</v>
      </c>
      <c r="AM87" s="16" t="e">
        <f>VLOOKUP($C87,'SGA17'!$D$1:$G$80,2,FALSE)</f>
        <v>#N/A</v>
      </c>
      <c r="AN87" s="13">
        <f t="shared" si="45"/>
        <v>0</v>
      </c>
      <c r="AO87" s="45" t="str">
        <f t="shared" si="133"/>
        <v/>
      </c>
      <c r="AP87" s="45" t="str">
        <f t="shared" si="47"/>
        <v/>
      </c>
    </row>
    <row r="88" spans="1:42">
      <c r="A88" s="35">
        <v>85</v>
      </c>
      <c r="B88">
        <f>Classement!B88</f>
        <v>0</v>
      </c>
      <c r="C88">
        <f>Classement!C88</f>
        <v>0</v>
      </c>
      <c r="D88" s="14">
        <f t="shared" si="116"/>
        <v>0</v>
      </c>
      <c r="E88" s="14">
        <f t="shared" si="117"/>
        <v>0</v>
      </c>
      <c r="F88" s="14">
        <f t="shared" si="118"/>
        <v>0</v>
      </c>
      <c r="G88" s="14">
        <f t="shared" si="119"/>
        <v>0</v>
      </c>
      <c r="H88" s="14">
        <f t="shared" si="120"/>
        <v>0</v>
      </c>
      <c r="I88" s="14">
        <f t="shared" si="121"/>
        <v>0</v>
      </c>
      <c r="J88" s="14">
        <f t="shared" si="122"/>
        <v>0</v>
      </c>
      <c r="K88" s="14">
        <f t="shared" si="123"/>
        <v>0</v>
      </c>
      <c r="L88" s="14">
        <f t="shared" si="124"/>
        <v>0</v>
      </c>
      <c r="M88" s="14">
        <f t="shared" si="125"/>
        <v>0</v>
      </c>
      <c r="N88" s="14">
        <f t="shared" si="126"/>
        <v>0</v>
      </c>
      <c r="O88" s="14">
        <f t="shared" si="127"/>
        <v>0</v>
      </c>
      <c r="P88" s="14">
        <f t="shared" si="128"/>
        <v>0</v>
      </c>
      <c r="Q88" s="14">
        <f t="shared" si="129"/>
        <v>0</v>
      </c>
      <c r="R88" s="14">
        <f t="shared" si="130"/>
        <v>0</v>
      </c>
      <c r="S88" s="14">
        <f t="shared" si="131"/>
        <v>0</v>
      </c>
      <c r="T88" s="14">
        <f t="shared" si="42"/>
        <v>0</v>
      </c>
      <c r="U88" s="6">
        <f t="shared" si="132"/>
        <v>0</v>
      </c>
      <c r="V88" s="15">
        <f t="shared" si="114"/>
        <v>0</v>
      </c>
      <c r="W88" s="16" t="e">
        <f>VLOOKUP($C88,'SGA1'!$D$1:$G$80,2,FALSE)</f>
        <v>#N/A</v>
      </c>
      <c r="X88" s="16" t="e">
        <f>VLOOKUP($C88,'SGA2'!$D$1:$G$80,2,FALSE)</f>
        <v>#N/A</v>
      </c>
      <c r="Y88" s="16" t="e">
        <f>VLOOKUP($C88,'SGA3'!$D$1:$G$80,2,FALSE)</f>
        <v>#N/A</v>
      </c>
      <c r="Z88" s="16" t="e">
        <f>VLOOKUP($C88,'SGA4'!$D$1:$G$80,2,FALSE)</f>
        <v>#N/A</v>
      </c>
      <c r="AA88" s="16" t="e">
        <f>VLOOKUP($C88,'SGA5'!$D$1:$G$80,2,FALSE)</f>
        <v>#N/A</v>
      </c>
      <c r="AB88" s="16" t="e">
        <f>VLOOKUP($C88,'SGA6'!$D$1:$G$80,2,FALSE)</f>
        <v>#N/A</v>
      </c>
      <c r="AC88" s="16" t="e">
        <f>VLOOKUP($C88,'SGA7'!$D$1:$G$80,2,FALSE)</f>
        <v>#N/A</v>
      </c>
      <c r="AD88" s="16" t="e">
        <f>VLOOKUP($C88,'SGA8'!$D$1:$G$80,2,FALSE)</f>
        <v>#N/A</v>
      </c>
      <c r="AE88" s="16" t="e">
        <f>VLOOKUP($C88,'SGA9'!$D$1:$G$80,2,FALSE)</f>
        <v>#N/A</v>
      </c>
      <c r="AF88" s="16" t="e">
        <f>VLOOKUP($C88,'SGA10'!$D$1:$G$80,2,FALSE)</f>
        <v>#N/A</v>
      </c>
      <c r="AG88" s="16" t="e">
        <f>VLOOKUP($C88,'SGA11'!$D$1:$G$80,2,FALSE)</f>
        <v>#N/A</v>
      </c>
      <c r="AH88" s="16" t="e">
        <f>VLOOKUP($C88,'SGA12'!$D$1:$G$80,2,FALSE)</f>
        <v>#N/A</v>
      </c>
      <c r="AI88" s="16" t="e">
        <f>VLOOKUP($C88,'SGA13'!$D$1:$G$80,2,FALSE)</f>
        <v>#N/A</v>
      </c>
      <c r="AJ88" s="16" t="e">
        <f>VLOOKUP($C88,'SGA14'!$D$1:$G$80,2,FALSE)</f>
        <v>#N/A</v>
      </c>
      <c r="AK88" s="16" t="e">
        <f>VLOOKUP($C88,'SGA15'!$D$1:$G$80,2,FALSE)</f>
        <v>#N/A</v>
      </c>
      <c r="AL88" s="16" t="e">
        <f>VLOOKUP($C88,'SGA16'!$D$1:$G$80,2,FALSE)</f>
        <v>#N/A</v>
      </c>
      <c r="AM88" s="16" t="e">
        <f>VLOOKUP($C88,'SGA17'!$D$1:$G$80,2,FALSE)</f>
        <v>#N/A</v>
      </c>
      <c r="AN88" s="13">
        <f t="shared" si="45"/>
        <v>0</v>
      </c>
      <c r="AO88" s="45" t="str">
        <f t="shared" si="133"/>
        <v/>
      </c>
      <c r="AP88" s="45" t="str">
        <f t="shared" si="47"/>
        <v/>
      </c>
    </row>
    <row r="89" spans="1:42">
      <c r="A89" s="35">
        <v>86</v>
      </c>
      <c r="B89">
        <f>Classement!B89</f>
        <v>0</v>
      </c>
      <c r="C89">
        <f>Classement!C89</f>
        <v>0</v>
      </c>
      <c r="D89" s="14">
        <f t="shared" si="116"/>
        <v>0</v>
      </c>
      <c r="E89" s="14">
        <f t="shared" si="117"/>
        <v>0</v>
      </c>
      <c r="F89" s="14">
        <f t="shared" si="118"/>
        <v>0</v>
      </c>
      <c r="G89" s="14">
        <f t="shared" si="119"/>
        <v>0</v>
      </c>
      <c r="H89" s="14">
        <f t="shared" si="120"/>
        <v>0</v>
      </c>
      <c r="I89" s="14">
        <f t="shared" si="121"/>
        <v>0</v>
      </c>
      <c r="J89" s="14">
        <f t="shared" si="122"/>
        <v>0</v>
      </c>
      <c r="K89" s="14">
        <f t="shared" si="123"/>
        <v>0</v>
      </c>
      <c r="L89" s="14">
        <f t="shared" si="124"/>
        <v>0</v>
      </c>
      <c r="M89" s="14">
        <f t="shared" si="125"/>
        <v>0</v>
      </c>
      <c r="N89" s="14">
        <f t="shared" si="126"/>
        <v>0</v>
      </c>
      <c r="O89" s="14">
        <f t="shared" si="127"/>
        <v>0</v>
      </c>
      <c r="P89" s="14">
        <f t="shared" si="128"/>
        <v>0</v>
      </c>
      <c r="Q89" s="14">
        <f t="shared" si="129"/>
        <v>0</v>
      </c>
      <c r="R89" s="14">
        <f t="shared" si="130"/>
        <v>0</v>
      </c>
      <c r="S89" s="14">
        <f t="shared" si="131"/>
        <v>0</v>
      </c>
      <c r="T89" s="14">
        <f t="shared" si="42"/>
        <v>0</v>
      </c>
      <c r="U89" s="6">
        <f t="shared" si="132"/>
        <v>0</v>
      </c>
      <c r="V89" s="15">
        <f t="shared" si="114"/>
        <v>0</v>
      </c>
      <c r="W89" s="16" t="e">
        <f>VLOOKUP($C89,'SGA1'!$D$1:$G$80,2,FALSE)</f>
        <v>#N/A</v>
      </c>
      <c r="X89" s="16" t="e">
        <f>VLOOKUP($C89,'SGA2'!$D$1:$G$80,2,FALSE)</f>
        <v>#N/A</v>
      </c>
      <c r="Y89" s="16" t="e">
        <f>VLOOKUP($C89,'SGA3'!$D$1:$G$80,2,FALSE)</f>
        <v>#N/A</v>
      </c>
      <c r="Z89" s="16" t="e">
        <f>VLOOKUP($C89,'SGA4'!$D$1:$G$80,2,FALSE)</f>
        <v>#N/A</v>
      </c>
      <c r="AA89" s="16" t="e">
        <f>VLOOKUP($C89,'SGA5'!$D$1:$G$80,2,FALSE)</f>
        <v>#N/A</v>
      </c>
      <c r="AB89" s="16" t="e">
        <f>VLOOKUP($C89,'SGA6'!$D$1:$G$80,2,FALSE)</f>
        <v>#N/A</v>
      </c>
      <c r="AC89" s="16" t="e">
        <f>VLOOKUP($C89,'SGA7'!$D$1:$G$80,2,FALSE)</f>
        <v>#N/A</v>
      </c>
      <c r="AD89" s="16" t="e">
        <f>VLOOKUP($C89,'SGA8'!$D$1:$G$80,2,FALSE)</f>
        <v>#N/A</v>
      </c>
      <c r="AE89" s="16" t="e">
        <f>VLOOKUP($C89,'SGA9'!$D$1:$G$80,2,FALSE)</f>
        <v>#N/A</v>
      </c>
      <c r="AF89" s="16" t="e">
        <f>VLOOKUP($C89,'SGA10'!$D$1:$G$80,2,FALSE)</f>
        <v>#N/A</v>
      </c>
      <c r="AG89" s="16" t="e">
        <f>VLOOKUP($C89,'SGA11'!$D$1:$G$80,2,FALSE)</f>
        <v>#N/A</v>
      </c>
      <c r="AH89" s="16" t="e">
        <f>VLOOKUP($C89,'SGA12'!$D$1:$G$80,2,FALSE)</f>
        <v>#N/A</v>
      </c>
      <c r="AI89" s="16" t="e">
        <f>VLOOKUP($C89,'SGA13'!$D$1:$G$80,2,FALSE)</f>
        <v>#N/A</v>
      </c>
      <c r="AJ89" s="16" t="e">
        <f>VLOOKUP($C89,'SGA14'!$D$1:$G$80,2,FALSE)</f>
        <v>#N/A</v>
      </c>
      <c r="AK89" s="16" t="e">
        <f>VLOOKUP($C89,'SGA15'!$D$1:$G$80,2,FALSE)</f>
        <v>#N/A</v>
      </c>
      <c r="AL89" s="16" t="e">
        <f>VLOOKUP($C89,'SGA16'!$D$1:$G$80,2,FALSE)</f>
        <v>#N/A</v>
      </c>
      <c r="AM89" s="16" t="e">
        <f>VLOOKUP($C89,'SGA17'!$D$1:$G$80,2,FALSE)</f>
        <v>#N/A</v>
      </c>
      <c r="AN89" s="13">
        <f t="shared" si="45"/>
        <v>0</v>
      </c>
      <c r="AO89" s="45" t="str">
        <f t="shared" si="133"/>
        <v/>
      </c>
      <c r="AP89" s="45" t="str">
        <f t="shared" si="47"/>
        <v/>
      </c>
    </row>
    <row r="90" spans="1:42">
      <c r="A90" s="35">
        <v>87</v>
      </c>
      <c r="B90">
        <f>Classement!B90</f>
        <v>0</v>
      </c>
      <c r="C90">
        <f>Classement!C90</f>
        <v>0</v>
      </c>
      <c r="D90" s="14">
        <f t="shared" si="116"/>
        <v>0</v>
      </c>
      <c r="E90" s="14">
        <f t="shared" si="117"/>
        <v>0</v>
      </c>
      <c r="F90" s="14">
        <f t="shared" si="118"/>
        <v>0</v>
      </c>
      <c r="G90" s="14">
        <f t="shared" si="119"/>
        <v>0</v>
      </c>
      <c r="H90" s="14">
        <f t="shared" si="120"/>
        <v>0</v>
      </c>
      <c r="I90" s="14">
        <f t="shared" si="121"/>
        <v>0</v>
      </c>
      <c r="J90" s="14">
        <f t="shared" si="122"/>
        <v>0</v>
      </c>
      <c r="K90" s="14">
        <f t="shared" si="123"/>
        <v>0</v>
      </c>
      <c r="L90" s="14">
        <f t="shared" si="124"/>
        <v>0</v>
      </c>
      <c r="M90" s="14">
        <f t="shared" si="125"/>
        <v>0</v>
      </c>
      <c r="N90" s="14">
        <f t="shared" si="126"/>
        <v>0</v>
      </c>
      <c r="O90" s="14">
        <f t="shared" si="127"/>
        <v>0</v>
      </c>
      <c r="P90" s="14">
        <f t="shared" si="128"/>
        <v>0</v>
      </c>
      <c r="Q90" s="14">
        <f t="shared" si="129"/>
        <v>0</v>
      </c>
      <c r="R90" s="14">
        <f t="shared" si="130"/>
        <v>0</v>
      </c>
      <c r="S90" s="14">
        <f t="shared" si="131"/>
        <v>0</v>
      </c>
      <c r="T90" s="14">
        <f t="shared" si="42"/>
        <v>0</v>
      </c>
      <c r="U90" s="6">
        <f t="shared" si="132"/>
        <v>0</v>
      </c>
      <c r="V90" s="15">
        <f t="shared" si="114"/>
        <v>0</v>
      </c>
      <c r="W90" s="16" t="e">
        <f>VLOOKUP($C90,'SGA1'!$D$1:$G$80,2,FALSE)</f>
        <v>#N/A</v>
      </c>
      <c r="X90" s="16" t="e">
        <f>VLOOKUP($C90,'SGA2'!$D$1:$G$80,2,FALSE)</f>
        <v>#N/A</v>
      </c>
      <c r="Y90" s="16" t="e">
        <f>VLOOKUP($C90,'SGA3'!$D$1:$G$80,2,FALSE)</f>
        <v>#N/A</v>
      </c>
      <c r="Z90" s="16" t="e">
        <f>VLOOKUP($C90,'SGA4'!$D$1:$G$80,2,FALSE)</f>
        <v>#N/A</v>
      </c>
      <c r="AA90" s="16" t="e">
        <f>VLOOKUP($C90,'SGA5'!$D$1:$G$80,2,FALSE)</f>
        <v>#N/A</v>
      </c>
      <c r="AB90" s="16" t="e">
        <f>VLOOKUP($C90,'SGA6'!$D$1:$G$80,2,FALSE)</f>
        <v>#N/A</v>
      </c>
      <c r="AC90" s="16" t="e">
        <f>VLOOKUP($C90,'SGA7'!$D$1:$G$80,2,FALSE)</f>
        <v>#N/A</v>
      </c>
      <c r="AD90" s="16" t="e">
        <f>VLOOKUP($C90,'SGA8'!$D$1:$G$80,2,FALSE)</f>
        <v>#N/A</v>
      </c>
      <c r="AE90" s="16" t="e">
        <f>VLOOKUP($C90,'SGA9'!$D$1:$G$80,2,FALSE)</f>
        <v>#N/A</v>
      </c>
      <c r="AF90" s="16" t="e">
        <f>VLOOKUP($C90,'SGA10'!$D$1:$G$80,2,FALSE)</f>
        <v>#N/A</v>
      </c>
      <c r="AG90" s="16" t="e">
        <f>VLOOKUP($C90,'SGA11'!$D$1:$G$80,2,FALSE)</f>
        <v>#N/A</v>
      </c>
      <c r="AH90" s="16" t="e">
        <f>VLOOKUP($C90,'SGA12'!$D$1:$G$80,2,FALSE)</f>
        <v>#N/A</v>
      </c>
      <c r="AI90" s="16" t="e">
        <f>VLOOKUP($C90,'SGA13'!$D$1:$G$80,2,FALSE)</f>
        <v>#N/A</v>
      </c>
      <c r="AJ90" s="16" t="e">
        <f>VLOOKUP($C90,'SGA14'!$D$1:$G$80,2,FALSE)</f>
        <v>#N/A</v>
      </c>
      <c r="AK90" s="16" t="e">
        <f>VLOOKUP($C90,'SGA15'!$D$1:$G$80,2,FALSE)</f>
        <v>#N/A</v>
      </c>
      <c r="AL90" s="16" t="e">
        <f>VLOOKUP($C90,'SGA16'!$D$1:$G$80,2,FALSE)</f>
        <v>#N/A</v>
      </c>
      <c r="AM90" s="16" t="e">
        <f>VLOOKUP($C90,'SGA17'!$D$1:$G$80,2,FALSE)</f>
        <v>#N/A</v>
      </c>
      <c r="AN90" s="13">
        <f t="shared" si="45"/>
        <v>0</v>
      </c>
      <c r="AO90" s="45" t="str">
        <f t="shared" si="133"/>
        <v/>
      </c>
      <c r="AP90" s="45" t="str">
        <f t="shared" si="47"/>
        <v/>
      </c>
    </row>
    <row r="91" spans="1:42">
      <c r="A91" s="35">
        <v>88</v>
      </c>
      <c r="B91">
        <f>Classement!B91</f>
        <v>0</v>
      </c>
      <c r="C91">
        <f>Classement!C91</f>
        <v>0</v>
      </c>
      <c r="D91" s="14">
        <f t="shared" si="116"/>
        <v>0</v>
      </c>
      <c r="E91" s="14">
        <f t="shared" si="117"/>
        <v>0</v>
      </c>
      <c r="F91" s="14">
        <f t="shared" si="118"/>
        <v>0</v>
      </c>
      <c r="G91" s="14">
        <f t="shared" si="119"/>
        <v>0</v>
      </c>
      <c r="H91" s="14">
        <f t="shared" si="120"/>
        <v>0</v>
      </c>
      <c r="I91" s="14">
        <f t="shared" si="121"/>
        <v>0</v>
      </c>
      <c r="J91" s="14">
        <f t="shared" si="122"/>
        <v>0</v>
      </c>
      <c r="K91" s="14">
        <f t="shared" si="123"/>
        <v>0</v>
      </c>
      <c r="L91" s="14">
        <f t="shared" si="124"/>
        <v>0</v>
      </c>
      <c r="M91" s="14">
        <f t="shared" si="125"/>
        <v>0</v>
      </c>
      <c r="N91" s="14">
        <f t="shared" si="126"/>
        <v>0</v>
      </c>
      <c r="O91" s="14">
        <f t="shared" si="127"/>
        <v>0</v>
      </c>
      <c r="P91" s="14">
        <f t="shared" si="128"/>
        <v>0</v>
      </c>
      <c r="Q91" s="14">
        <f t="shared" si="129"/>
        <v>0</v>
      </c>
      <c r="R91" s="14">
        <f t="shared" si="130"/>
        <v>0</v>
      </c>
      <c r="S91" s="14">
        <f t="shared" si="131"/>
        <v>0</v>
      </c>
      <c r="T91" s="14">
        <f t="shared" si="42"/>
        <v>0</v>
      </c>
      <c r="U91" s="6">
        <f t="shared" si="132"/>
        <v>0</v>
      </c>
      <c r="V91" s="15">
        <f t="shared" si="114"/>
        <v>0</v>
      </c>
      <c r="W91" s="16" t="e">
        <f>VLOOKUP($C91,'SGA1'!$D$1:$G$80,2,FALSE)</f>
        <v>#N/A</v>
      </c>
      <c r="X91" s="16" t="e">
        <f>VLOOKUP($C91,'SGA2'!$D$1:$G$80,2,FALSE)</f>
        <v>#N/A</v>
      </c>
      <c r="Y91" s="16" t="e">
        <f>VLOOKUP($C91,'SGA3'!$D$1:$G$80,2,FALSE)</f>
        <v>#N/A</v>
      </c>
      <c r="Z91" s="16" t="e">
        <f>VLOOKUP($C91,'SGA4'!$D$1:$G$80,2,FALSE)</f>
        <v>#N/A</v>
      </c>
      <c r="AA91" s="16" t="e">
        <f>VLOOKUP($C91,'SGA5'!$D$1:$G$80,2,FALSE)</f>
        <v>#N/A</v>
      </c>
      <c r="AB91" s="16" t="e">
        <f>VLOOKUP($C91,'SGA6'!$D$1:$G$80,2,FALSE)</f>
        <v>#N/A</v>
      </c>
      <c r="AC91" s="16" t="e">
        <f>VLOOKUP($C91,'SGA7'!$D$1:$G$80,2,FALSE)</f>
        <v>#N/A</v>
      </c>
      <c r="AD91" s="16" t="e">
        <f>VLOOKUP($C91,'SGA8'!$D$1:$G$80,2,FALSE)</f>
        <v>#N/A</v>
      </c>
      <c r="AE91" s="16" t="e">
        <f>VLOOKUP($C91,'SGA9'!$D$1:$G$80,2,FALSE)</f>
        <v>#N/A</v>
      </c>
      <c r="AF91" s="16" t="e">
        <f>VLOOKUP($C91,'SGA10'!$D$1:$G$80,2,FALSE)</f>
        <v>#N/A</v>
      </c>
      <c r="AG91" s="16" t="e">
        <f>VLOOKUP($C91,'SGA11'!$D$1:$G$80,2,FALSE)</f>
        <v>#N/A</v>
      </c>
      <c r="AH91" s="16" t="e">
        <f>VLOOKUP($C91,'SGA12'!$D$1:$G$80,2,FALSE)</f>
        <v>#N/A</v>
      </c>
      <c r="AI91" s="16" t="e">
        <f>VLOOKUP($C91,'SGA13'!$D$1:$G$80,2,FALSE)</f>
        <v>#N/A</v>
      </c>
      <c r="AJ91" s="16" t="e">
        <f>VLOOKUP($C91,'SGA14'!$D$1:$G$80,2,FALSE)</f>
        <v>#N/A</v>
      </c>
      <c r="AK91" s="16" t="e">
        <f>VLOOKUP($C91,'SGA15'!$D$1:$G$80,2,FALSE)</f>
        <v>#N/A</v>
      </c>
      <c r="AL91" s="16" t="e">
        <f>VLOOKUP($C91,'SGA16'!$D$1:$G$80,2,FALSE)</f>
        <v>#N/A</v>
      </c>
      <c r="AM91" s="16" t="e">
        <f>VLOOKUP($C91,'SGA17'!$D$1:$G$80,2,FALSE)</f>
        <v>#N/A</v>
      </c>
      <c r="AN91" s="13">
        <f t="shared" si="45"/>
        <v>0</v>
      </c>
      <c r="AO91" s="45" t="str">
        <f t="shared" si="133"/>
        <v/>
      </c>
      <c r="AP91" s="45" t="str">
        <f t="shared" si="47"/>
        <v/>
      </c>
    </row>
    <row r="92" spans="1:42">
      <c r="A92" s="35">
        <v>89</v>
      </c>
      <c r="B92">
        <f>Classement!B92</f>
        <v>0</v>
      </c>
      <c r="C92">
        <f>Classement!C92</f>
        <v>0</v>
      </c>
      <c r="D92" s="14">
        <f t="shared" si="116"/>
        <v>0</v>
      </c>
      <c r="E92" s="14">
        <f t="shared" si="117"/>
        <v>0</v>
      </c>
      <c r="F92" s="14">
        <f t="shared" si="118"/>
        <v>0</v>
      </c>
      <c r="G92" s="14">
        <f t="shared" si="119"/>
        <v>0</v>
      </c>
      <c r="H92" s="14">
        <f t="shared" si="120"/>
        <v>0</v>
      </c>
      <c r="I92" s="14">
        <f t="shared" si="121"/>
        <v>0</v>
      </c>
      <c r="J92" s="14">
        <f t="shared" si="122"/>
        <v>0</v>
      </c>
      <c r="K92" s="14">
        <f t="shared" si="123"/>
        <v>0</v>
      </c>
      <c r="L92" s="14">
        <f t="shared" si="124"/>
        <v>0</v>
      </c>
      <c r="M92" s="14">
        <f t="shared" si="125"/>
        <v>0</v>
      </c>
      <c r="N92" s="14">
        <f t="shared" si="126"/>
        <v>0</v>
      </c>
      <c r="O92" s="14">
        <f t="shared" si="127"/>
        <v>0</v>
      </c>
      <c r="P92" s="14">
        <f t="shared" si="128"/>
        <v>0</v>
      </c>
      <c r="Q92" s="14">
        <f t="shared" si="129"/>
        <v>0</v>
      </c>
      <c r="R92" s="14">
        <f t="shared" si="130"/>
        <v>0</v>
      </c>
      <c r="S92" s="14">
        <f t="shared" si="131"/>
        <v>0</v>
      </c>
      <c r="T92" s="14">
        <f t="shared" si="42"/>
        <v>0</v>
      </c>
      <c r="U92" s="6">
        <f t="shared" si="132"/>
        <v>0</v>
      </c>
      <c r="V92" s="15">
        <f t="shared" si="114"/>
        <v>0</v>
      </c>
      <c r="W92" s="16" t="e">
        <f>VLOOKUP($C92,'SGA1'!$D$1:$G$80,2,FALSE)</f>
        <v>#N/A</v>
      </c>
      <c r="X92" s="16" t="e">
        <f>VLOOKUP($C92,'SGA2'!$D$1:$G$80,2,FALSE)</f>
        <v>#N/A</v>
      </c>
      <c r="Y92" s="16" t="e">
        <f>VLOOKUP($C92,'SGA3'!$D$1:$G$80,2,FALSE)</f>
        <v>#N/A</v>
      </c>
      <c r="Z92" s="16" t="e">
        <f>VLOOKUP($C92,'SGA4'!$D$1:$G$80,2,FALSE)</f>
        <v>#N/A</v>
      </c>
      <c r="AA92" s="16" t="e">
        <f>VLOOKUP($C92,'SGA5'!$D$1:$G$80,2,FALSE)</f>
        <v>#N/A</v>
      </c>
      <c r="AB92" s="16" t="e">
        <f>VLOOKUP($C92,'SGA6'!$D$1:$G$80,2,FALSE)</f>
        <v>#N/A</v>
      </c>
      <c r="AC92" s="16" t="e">
        <f>VLOOKUP($C92,'SGA7'!$D$1:$G$80,2,FALSE)</f>
        <v>#N/A</v>
      </c>
      <c r="AD92" s="16" t="e">
        <f>VLOOKUP($C92,'SGA8'!$D$1:$G$80,2,FALSE)</f>
        <v>#N/A</v>
      </c>
      <c r="AE92" s="16" t="e">
        <f>VLOOKUP($C92,'SGA9'!$D$1:$G$80,2,FALSE)</f>
        <v>#N/A</v>
      </c>
      <c r="AF92" s="16" t="e">
        <f>VLOOKUP($C92,'SGA10'!$D$1:$G$80,2,FALSE)</f>
        <v>#N/A</v>
      </c>
      <c r="AG92" s="16" t="e">
        <f>VLOOKUP($C92,'SGA11'!$D$1:$G$80,2,FALSE)</f>
        <v>#N/A</v>
      </c>
      <c r="AH92" s="16" t="e">
        <f>VLOOKUP($C92,'SGA12'!$D$1:$G$80,2,FALSE)</f>
        <v>#N/A</v>
      </c>
      <c r="AI92" s="16" t="e">
        <f>VLOOKUP($C92,'SGA13'!$D$1:$G$80,2,FALSE)</f>
        <v>#N/A</v>
      </c>
      <c r="AJ92" s="16" t="e">
        <f>VLOOKUP($C92,'SGA14'!$D$1:$G$80,2,FALSE)</f>
        <v>#N/A</v>
      </c>
      <c r="AK92" s="16" t="e">
        <f>VLOOKUP($C92,'SGA15'!$D$1:$G$80,2,FALSE)</f>
        <v>#N/A</v>
      </c>
      <c r="AL92" s="16" t="e">
        <f>VLOOKUP($C92,'SGA16'!$D$1:$G$80,2,FALSE)</f>
        <v>#N/A</v>
      </c>
      <c r="AM92" s="16" t="e">
        <f>VLOOKUP($C92,'SGA17'!$D$1:$G$80,2,FALSE)</f>
        <v>#N/A</v>
      </c>
      <c r="AN92" s="13">
        <f t="shared" si="45"/>
        <v>0</v>
      </c>
      <c r="AO92" s="45" t="str">
        <f t="shared" si="133"/>
        <v/>
      </c>
      <c r="AP92" s="45" t="str">
        <f t="shared" si="47"/>
        <v/>
      </c>
    </row>
    <row r="93" spans="1:42">
      <c r="A93" s="35">
        <v>90</v>
      </c>
      <c r="B93">
        <f>Classement!B93</f>
        <v>0</v>
      </c>
      <c r="C93">
        <f>Classement!C93</f>
        <v>0</v>
      </c>
      <c r="D93" s="14">
        <f t="shared" si="116"/>
        <v>0</v>
      </c>
      <c r="E93" s="14">
        <f t="shared" si="117"/>
        <v>0</v>
      </c>
      <c r="F93" s="14">
        <f t="shared" si="118"/>
        <v>0</v>
      </c>
      <c r="G93" s="14">
        <f t="shared" si="119"/>
        <v>0</v>
      </c>
      <c r="H93" s="14">
        <f t="shared" si="120"/>
        <v>0</v>
      </c>
      <c r="I93" s="14">
        <f t="shared" si="121"/>
        <v>0</v>
      </c>
      <c r="J93" s="14">
        <f t="shared" si="122"/>
        <v>0</v>
      </c>
      <c r="K93" s="14">
        <f t="shared" si="123"/>
        <v>0</v>
      </c>
      <c r="L93" s="14">
        <f t="shared" si="124"/>
        <v>0</v>
      </c>
      <c r="M93" s="14">
        <f t="shared" si="125"/>
        <v>0</v>
      </c>
      <c r="N93" s="14">
        <f t="shared" si="126"/>
        <v>0</v>
      </c>
      <c r="O93" s="14">
        <f t="shared" si="127"/>
        <v>0</v>
      </c>
      <c r="P93" s="14">
        <f t="shared" si="128"/>
        <v>0</v>
      </c>
      <c r="Q93" s="14">
        <f t="shared" si="129"/>
        <v>0</v>
      </c>
      <c r="R93" s="14">
        <f t="shared" si="130"/>
        <v>0</v>
      </c>
      <c r="S93" s="14">
        <f t="shared" si="131"/>
        <v>0</v>
      </c>
      <c r="T93" s="14">
        <f t="shared" si="42"/>
        <v>0</v>
      </c>
      <c r="U93" s="6">
        <f t="shared" si="132"/>
        <v>0</v>
      </c>
      <c r="V93" s="15">
        <f t="shared" si="114"/>
        <v>0</v>
      </c>
      <c r="W93" s="16" t="e">
        <f>VLOOKUP($C93,'SGA1'!$D$1:$G$80,2,FALSE)</f>
        <v>#N/A</v>
      </c>
      <c r="X93" s="16" t="e">
        <f>VLOOKUP($C93,'SGA2'!$D$1:$G$80,2,FALSE)</f>
        <v>#N/A</v>
      </c>
      <c r="Y93" s="16" t="e">
        <f>VLOOKUP($C93,'SGA3'!$D$1:$G$80,2,FALSE)</f>
        <v>#N/A</v>
      </c>
      <c r="Z93" s="16" t="e">
        <f>VLOOKUP($C93,'SGA4'!$D$1:$G$80,2,FALSE)</f>
        <v>#N/A</v>
      </c>
      <c r="AA93" s="16" t="e">
        <f>VLOOKUP($C93,'SGA5'!$D$1:$G$80,2,FALSE)</f>
        <v>#N/A</v>
      </c>
      <c r="AB93" s="16" t="e">
        <f>VLOOKUP($C93,'SGA6'!$D$1:$G$80,2,FALSE)</f>
        <v>#N/A</v>
      </c>
      <c r="AC93" s="16" t="e">
        <f>VLOOKUP($C93,'SGA7'!$D$1:$G$80,2,FALSE)</f>
        <v>#N/A</v>
      </c>
      <c r="AD93" s="16" t="e">
        <f>VLOOKUP($C93,'SGA8'!$D$1:$G$80,2,FALSE)</f>
        <v>#N/A</v>
      </c>
      <c r="AE93" s="16" t="e">
        <f>VLOOKUP($C93,'SGA9'!$D$1:$G$80,2,FALSE)</f>
        <v>#N/A</v>
      </c>
      <c r="AF93" s="16" t="e">
        <f>VLOOKUP($C93,'SGA10'!$D$1:$G$80,2,FALSE)</f>
        <v>#N/A</v>
      </c>
      <c r="AG93" s="16" t="e">
        <f>VLOOKUP($C93,'SGA11'!$D$1:$G$80,2,FALSE)</f>
        <v>#N/A</v>
      </c>
      <c r="AH93" s="16" t="e">
        <f>VLOOKUP($C93,'SGA12'!$D$1:$G$80,2,FALSE)</f>
        <v>#N/A</v>
      </c>
      <c r="AI93" s="16" t="e">
        <f>VLOOKUP($C93,'SGA13'!$D$1:$G$80,2,FALSE)</f>
        <v>#N/A</v>
      </c>
      <c r="AJ93" s="16" t="e">
        <f>VLOOKUP($C93,'SGA14'!$D$1:$G$80,2,FALSE)</f>
        <v>#N/A</v>
      </c>
      <c r="AK93" s="16" t="e">
        <f>VLOOKUP($C93,'SGA15'!$D$1:$G$80,2,FALSE)</f>
        <v>#N/A</v>
      </c>
      <c r="AL93" s="16" t="e">
        <f>VLOOKUP($C93,'SGA16'!$D$1:$G$80,2,FALSE)</f>
        <v>#N/A</v>
      </c>
      <c r="AM93" s="16" t="e">
        <f>VLOOKUP($C93,'SGA17'!$D$1:$G$80,2,FALSE)</f>
        <v>#N/A</v>
      </c>
      <c r="AN93" s="13">
        <f t="shared" si="45"/>
        <v>0</v>
      </c>
      <c r="AO93" s="45" t="str">
        <f t="shared" si="133"/>
        <v/>
      </c>
      <c r="AP93" s="45" t="str">
        <f t="shared" si="47"/>
        <v/>
      </c>
    </row>
    <row r="94" spans="1:42">
      <c r="A94" s="35">
        <v>91</v>
      </c>
      <c r="B94">
        <f>Classement!B94</f>
        <v>0</v>
      </c>
      <c r="C94">
        <f>Classement!C94</f>
        <v>0</v>
      </c>
      <c r="D94" s="14">
        <f t="shared" si="116"/>
        <v>0</v>
      </c>
      <c r="E94" s="14">
        <f t="shared" si="117"/>
        <v>0</v>
      </c>
      <c r="F94" s="14">
        <f t="shared" si="118"/>
        <v>0</v>
      </c>
      <c r="G94" s="14">
        <f t="shared" si="119"/>
        <v>0</v>
      </c>
      <c r="H94" s="14">
        <f t="shared" si="120"/>
        <v>0</v>
      </c>
      <c r="I94" s="14">
        <f t="shared" si="121"/>
        <v>0</v>
      </c>
      <c r="J94" s="14">
        <f t="shared" si="122"/>
        <v>0</v>
      </c>
      <c r="K94" s="14">
        <f t="shared" si="123"/>
        <v>0</v>
      </c>
      <c r="L94" s="14">
        <f t="shared" si="124"/>
        <v>0</v>
      </c>
      <c r="M94" s="14">
        <f t="shared" si="125"/>
        <v>0</v>
      </c>
      <c r="N94" s="14">
        <f t="shared" si="126"/>
        <v>0</v>
      </c>
      <c r="O94" s="14">
        <f t="shared" si="127"/>
        <v>0</v>
      </c>
      <c r="P94" s="14">
        <f t="shared" si="128"/>
        <v>0</v>
      </c>
      <c r="Q94" s="14">
        <f t="shared" si="129"/>
        <v>0</v>
      </c>
      <c r="R94" s="14">
        <f t="shared" si="130"/>
        <v>0</v>
      </c>
      <c r="S94" s="14">
        <f t="shared" si="131"/>
        <v>0</v>
      </c>
      <c r="T94" s="14">
        <f t="shared" si="42"/>
        <v>0</v>
      </c>
      <c r="U94" s="6">
        <f t="shared" si="132"/>
        <v>0</v>
      </c>
      <c r="V94" s="15">
        <f t="shared" si="114"/>
        <v>0</v>
      </c>
      <c r="W94" s="16" t="e">
        <f>VLOOKUP($C94,'SGA1'!$D$1:$G$80,2,FALSE)</f>
        <v>#N/A</v>
      </c>
      <c r="X94" s="16" t="e">
        <f>VLOOKUP($C94,'SGA2'!$D$1:$G$80,2,FALSE)</f>
        <v>#N/A</v>
      </c>
      <c r="Y94" s="16" t="e">
        <f>VLOOKUP($C94,'SGA3'!$D$1:$G$80,2,FALSE)</f>
        <v>#N/A</v>
      </c>
      <c r="Z94" s="16" t="e">
        <f>VLOOKUP($C94,'SGA4'!$D$1:$G$80,2,FALSE)</f>
        <v>#N/A</v>
      </c>
      <c r="AA94" s="16" t="e">
        <f>VLOOKUP($C94,'SGA5'!$D$1:$G$80,2,FALSE)</f>
        <v>#N/A</v>
      </c>
      <c r="AB94" s="16" t="e">
        <f>VLOOKUP($C94,'SGA6'!$D$1:$G$80,2,FALSE)</f>
        <v>#N/A</v>
      </c>
      <c r="AC94" s="16" t="e">
        <f>VLOOKUP($C94,'SGA7'!$D$1:$G$80,2,FALSE)</f>
        <v>#N/A</v>
      </c>
      <c r="AD94" s="16" t="e">
        <f>VLOOKUP($C94,'SGA8'!$D$1:$G$80,2,FALSE)</f>
        <v>#N/A</v>
      </c>
      <c r="AE94" s="16" t="e">
        <f>VLOOKUP($C94,'SGA9'!$D$1:$G$80,2,FALSE)</f>
        <v>#N/A</v>
      </c>
      <c r="AF94" s="16" t="e">
        <f>VLOOKUP($C94,'SGA10'!$D$1:$G$80,2,FALSE)</f>
        <v>#N/A</v>
      </c>
      <c r="AG94" s="16" t="e">
        <f>VLOOKUP($C94,'SGA11'!$D$1:$G$80,2,FALSE)</f>
        <v>#N/A</v>
      </c>
      <c r="AH94" s="16" t="e">
        <f>VLOOKUP($C94,'SGA12'!$D$1:$G$80,2,FALSE)</f>
        <v>#N/A</v>
      </c>
      <c r="AI94" s="16" t="e">
        <f>VLOOKUP($C94,'SGA13'!$D$1:$G$80,2,FALSE)</f>
        <v>#N/A</v>
      </c>
      <c r="AJ94" s="16" t="e">
        <f>VLOOKUP($C94,'SGA14'!$D$1:$G$80,2,FALSE)</f>
        <v>#N/A</v>
      </c>
      <c r="AK94" s="16" t="e">
        <f>VLOOKUP($C94,'SGA15'!$D$1:$G$80,2,FALSE)</f>
        <v>#N/A</v>
      </c>
      <c r="AL94" s="16" t="e">
        <f>VLOOKUP($C94,'SGA16'!$D$1:$G$80,2,FALSE)</f>
        <v>#N/A</v>
      </c>
      <c r="AM94" s="16" t="e">
        <f>VLOOKUP($C94,'SGA17'!$D$1:$G$80,2,FALSE)</f>
        <v>#N/A</v>
      </c>
      <c r="AN94" s="13">
        <f t="shared" si="45"/>
        <v>0</v>
      </c>
      <c r="AO94" s="45" t="str">
        <f t="shared" si="133"/>
        <v/>
      </c>
      <c r="AP94" s="45" t="str">
        <f t="shared" si="47"/>
        <v/>
      </c>
    </row>
    <row r="95" spans="1:42">
      <c r="A95" s="35">
        <v>92</v>
      </c>
      <c r="B95">
        <f>Classement!B95</f>
        <v>0</v>
      </c>
      <c r="C95">
        <f>Classement!C95</f>
        <v>0</v>
      </c>
      <c r="D95" s="14">
        <f t="shared" si="116"/>
        <v>0</v>
      </c>
      <c r="E95" s="14">
        <f t="shared" si="117"/>
        <v>0</v>
      </c>
      <c r="F95" s="14">
        <f t="shared" si="118"/>
        <v>0</v>
      </c>
      <c r="G95" s="14">
        <f t="shared" si="119"/>
        <v>0</v>
      </c>
      <c r="H95" s="14">
        <f t="shared" si="120"/>
        <v>0</v>
      </c>
      <c r="I95" s="14">
        <f t="shared" si="121"/>
        <v>0</v>
      </c>
      <c r="J95" s="14">
        <f t="shared" si="122"/>
        <v>0</v>
      </c>
      <c r="K95" s="14">
        <f t="shared" si="123"/>
        <v>0</v>
      </c>
      <c r="L95" s="14">
        <f t="shared" si="124"/>
        <v>0</v>
      </c>
      <c r="M95" s="14">
        <f t="shared" si="125"/>
        <v>0</v>
      </c>
      <c r="N95" s="14">
        <f t="shared" si="126"/>
        <v>0</v>
      </c>
      <c r="O95" s="14">
        <f t="shared" si="127"/>
        <v>0</v>
      </c>
      <c r="P95" s="14">
        <f t="shared" si="128"/>
        <v>0</v>
      </c>
      <c r="Q95" s="14">
        <f t="shared" si="129"/>
        <v>0</v>
      </c>
      <c r="R95" s="14">
        <f t="shared" si="130"/>
        <v>0</v>
      </c>
      <c r="S95" s="14">
        <f t="shared" si="131"/>
        <v>0</v>
      </c>
      <c r="T95" s="14">
        <f t="shared" si="42"/>
        <v>0</v>
      </c>
      <c r="U95" s="6">
        <f t="shared" si="132"/>
        <v>0</v>
      </c>
      <c r="V95" s="15">
        <f t="shared" si="114"/>
        <v>0</v>
      </c>
      <c r="W95" s="16" t="e">
        <f>VLOOKUP($C95,'SGA1'!$D$1:$G$80,2,FALSE)</f>
        <v>#N/A</v>
      </c>
      <c r="X95" s="16" t="e">
        <f>VLOOKUP($C95,'SGA2'!$D$1:$G$80,2,FALSE)</f>
        <v>#N/A</v>
      </c>
      <c r="Y95" s="16" t="e">
        <f>VLOOKUP($C95,'SGA3'!$D$1:$G$80,2,FALSE)</f>
        <v>#N/A</v>
      </c>
      <c r="Z95" s="16" t="e">
        <f>VLOOKUP($C95,'SGA4'!$D$1:$G$80,2,FALSE)</f>
        <v>#N/A</v>
      </c>
      <c r="AA95" s="16" t="e">
        <f>VLOOKUP($C95,'SGA5'!$D$1:$G$80,2,FALSE)</f>
        <v>#N/A</v>
      </c>
      <c r="AB95" s="16" t="e">
        <f>VLOOKUP($C95,'SGA6'!$D$1:$G$80,2,FALSE)</f>
        <v>#N/A</v>
      </c>
      <c r="AC95" s="16" t="e">
        <f>VLOOKUP($C95,'SGA7'!$D$1:$G$80,2,FALSE)</f>
        <v>#N/A</v>
      </c>
      <c r="AD95" s="16" t="e">
        <f>VLOOKUP($C95,'SGA8'!$D$1:$G$80,2,FALSE)</f>
        <v>#N/A</v>
      </c>
      <c r="AE95" s="16" t="e">
        <f>VLOOKUP($C95,'SGA9'!$D$1:$G$80,2,FALSE)</f>
        <v>#N/A</v>
      </c>
      <c r="AF95" s="16" t="e">
        <f>VLOOKUP($C95,'SGA10'!$D$1:$G$80,2,FALSE)</f>
        <v>#N/A</v>
      </c>
      <c r="AG95" s="16" t="e">
        <f>VLOOKUP($C95,'SGA11'!$D$1:$G$80,2,FALSE)</f>
        <v>#N/A</v>
      </c>
      <c r="AH95" s="16" t="e">
        <f>VLOOKUP($C95,'SGA12'!$D$1:$G$80,2,FALSE)</f>
        <v>#N/A</v>
      </c>
      <c r="AI95" s="16" t="e">
        <f>VLOOKUP($C95,'SGA13'!$D$1:$G$80,2,FALSE)</f>
        <v>#N/A</v>
      </c>
      <c r="AJ95" s="16" t="e">
        <f>VLOOKUP($C95,'SGA14'!$D$1:$G$80,2,FALSE)</f>
        <v>#N/A</v>
      </c>
      <c r="AK95" s="16" t="e">
        <f>VLOOKUP($C95,'SGA15'!$D$1:$G$80,2,FALSE)</f>
        <v>#N/A</v>
      </c>
      <c r="AL95" s="16" t="e">
        <f>VLOOKUP($C95,'SGA16'!$D$1:$G$80,2,FALSE)</f>
        <v>#N/A</v>
      </c>
      <c r="AM95" s="16" t="e">
        <f>VLOOKUP($C95,'SGA17'!$D$1:$G$80,2,FALSE)</f>
        <v>#N/A</v>
      </c>
      <c r="AN95" s="13">
        <f t="shared" si="45"/>
        <v>0</v>
      </c>
      <c r="AO95" s="45" t="str">
        <f t="shared" si="133"/>
        <v/>
      </c>
      <c r="AP95" s="45" t="str">
        <f t="shared" si="47"/>
        <v/>
      </c>
    </row>
    <row r="96" spans="1:42">
      <c r="A96" s="35">
        <v>93</v>
      </c>
      <c r="B96">
        <f>Classement!B96</f>
        <v>0</v>
      </c>
      <c r="C96">
        <f>Classement!C96</f>
        <v>0</v>
      </c>
      <c r="D96" s="14">
        <f t="shared" si="116"/>
        <v>0</v>
      </c>
      <c r="E96" s="14">
        <f t="shared" si="117"/>
        <v>0</v>
      </c>
      <c r="F96" s="14">
        <f t="shared" si="118"/>
        <v>0</v>
      </c>
      <c r="G96" s="14">
        <f t="shared" si="119"/>
        <v>0</v>
      </c>
      <c r="H96" s="14">
        <f t="shared" si="120"/>
        <v>0</v>
      </c>
      <c r="I96" s="14">
        <f t="shared" si="121"/>
        <v>0</v>
      </c>
      <c r="J96" s="14">
        <f t="shared" si="122"/>
        <v>0</v>
      </c>
      <c r="K96" s="14">
        <f t="shared" si="123"/>
        <v>0</v>
      </c>
      <c r="L96" s="14">
        <f t="shared" si="124"/>
        <v>0</v>
      </c>
      <c r="M96" s="14">
        <f t="shared" si="125"/>
        <v>0</v>
      </c>
      <c r="N96" s="14">
        <f t="shared" si="126"/>
        <v>0</v>
      </c>
      <c r="O96" s="14">
        <f t="shared" si="127"/>
        <v>0</v>
      </c>
      <c r="P96" s="14">
        <f t="shared" si="128"/>
        <v>0</v>
      </c>
      <c r="Q96" s="14">
        <f t="shared" si="129"/>
        <v>0</v>
      </c>
      <c r="R96" s="14">
        <f t="shared" si="130"/>
        <v>0</v>
      </c>
      <c r="S96" s="14">
        <f t="shared" si="131"/>
        <v>0</v>
      </c>
      <c r="T96" s="14">
        <f t="shared" si="42"/>
        <v>0</v>
      </c>
      <c r="U96" s="6">
        <f t="shared" si="132"/>
        <v>0</v>
      </c>
      <c r="V96" s="15">
        <f t="shared" si="114"/>
        <v>0</v>
      </c>
      <c r="W96" s="16" t="e">
        <f>VLOOKUP($C96,'SGA1'!$D$1:$G$80,2,FALSE)</f>
        <v>#N/A</v>
      </c>
      <c r="X96" s="16" t="e">
        <f>VLOOKUP($C96,'SGA2'!$D$1:$G$80,2,FALSE)</f>
        <v>#N/A</v>
      </c>
      <c r="Y96" s="16" t="e">
        <f>VLOOKUP($C96,'SGA3'!$D$1:$G$80,2,FALSE)</f>
        <v>#N/A</v>
      </c>
      <c r="Z96" s="16" t="e">
        <f>VLOOKUP($C96,'SGA4'!$D$1:$G$80,2,FALSE)</f>
        <v>#N/A</v>
      </c>
      <c r="AA96" s="16" t="e">
        <f>VLOOKUP($C96,'SGA5'!$D$1:$G$80,2,FALSE)</f>
        <v>#N/A</v>
      </c>
      <c r="AB96" s="16" t="e">
        <f>VLOOKUP($C96,'SGA6'!$D$1:$G$80,2,FALSE)</f>
        <v>#N/A</v>
      </c>
      <c r="AC96" s="16" t="e">
        <f>VLOOKUP($C96,'SGA7'!$D$1:$G$80,2,FALSE)</f>
        <v>#N/A</v>
      </c>
      <c r="AD96" s="16" t="e">
        <f>VLOOKUP($C96,'SGA8'!$D$1:$G$80,2,FALSE)</f>
        <v>#N/A</v>
      </c>
      <c r="AE96" s="16" t="e">
        <f>VLOOKUP($C96,'SGA9'!$D$1:$G$80,2,FALSE)</f>
        <v>#N/A</v>
      </c>
      <c r="AF96" s="16" t="e">
        <f>VLOOKUP($C96,'SGA10'!$D$1:$G$80,2,FALSE)</f>
        <v>#N/A</v>
      </c>
      <c r="AG96" s="16" t="e">
        <f>VLOOKUP($C96,'SGA11'!$D$1:$G$80,2,FALSE)</f>
        <v>#N/A</v>
      </c>
      <c r="AH96" s="16" t="e">
        <f>VLOOKUP($C96,'SGA12'!$D$1:$G$80,2,FALSE)</f>
        <v>#N/A</v>
      </c>
      <c r="AI96" s="16" t="e">
        <f>VLOOKUP($C96,'SGA13'!$D$1:$G$80,2,FALSE)</f>
        <v>#N/A</v>
      </c>
      <c r="AJ96" s="16" t="e">
        <f>VLOOKUP($C96,'SGA14'!$D$1:$G$80,2,FALSE)</f>
        <v>#N/A</v>
      </c>
      <c r="AK96" s="16" t="e">
        <f>VLOOKUP($C96,'SGA15'!$D$1:$G$80,2,FALSE)</f>
        <v>#N/A</v>
      </c>
      <c r="AL96" s="16" t="e">
        <f>VLOOKUP($C96,'SGA16'!$D$1:$G$80,2,FALSE)</f>
        <v>#N/A</v>
      </c>
      <c r="AM96" s="16" t="e">
        <f>VLOOKUP($C96,'SGA17'!$D$1:$G$80,2,FALSE)</f>
        <v>#N/A</v>
      </c>
      <c r="AN96" s="13">
        <f t="shared" si="45"/>
        <v>0</v>
      </c>
      <c r="AO96" s="45" t="str">
        <f t="shared" si="133"/>
        <v/>
      </c>
      <c r="AP96" s="45" t="str">
        <f t="shared" si="47"/>
        <v/>
      </c>
    </row>
    <row r="97" spans="1:42">
      <c r="A97" s="35">
        <v>94</v>
      </c>
      <c r="B97">
        <f>Classement!B97</f>
        <v>0</v>
      </c>
      <c r="C97">
        <f>Classement!C97</f>
        <v>0</v>
      </c>
      <c r="D97" s="14">
        <f t="shared" si="116"/>
        <v>0</v>
      </c>
      <c r="E97" s="14">
        <f t="shared" si="117"/>
        <v>0</v>
      </c>
      <c r="F97" s="14">
        <f t="shared" si="118"/>
        <v>0</v>
      </c>
      <c r="G97" s="14">
        <f t="shared" si="119"/>
        <v>0</v>
      </c>
      <c r="H97" s="14">
        <f t="shared" si="120"/>
        <v>0</v>
      </c>
      <c r="I97" s="14">
        <f t="shared" si="121"/>
        <v>0</v>
      </c>
      <c r="J97" s="14">
        <f t="shared" si="122"/>
        <v>0</v>
      </c>
      <c r="K97" s="14">
        <f t="shared" si="123"/>
        <v>0</v>
      </c>
      <c r="L97" s="14">
        <f t="shared" si="124"/>
        <v>0</v>
      </c>
      <c r="M97" s="14">
        <f t="shared" si="125"/>
        <v>0</v>
      </c>
      <c r="N97" s="14">
        <f t="shared" si="126"/>
        <v>0</v>
      </c>
      <c r="O97" s="14">
        <f t="shared" si="127"/>
        <v>0</v>
      </c>
      <c r="P97" s="14">
        <f t="shared" si="128"/>
        <v>0</v>
      </c>
      <c r="Q97" s="14">
        <f t="shared" si="129"/>
        <v>0</v>
      </c>
      <c r="R97" s="14">
        <f t="shared" si="130"/>
        <v>0</v>
      </c>
      <c r="S97" s="14">
        <f t="shared" si="131"/>
        <v>0</v>
      </c>
      <c r="T97" s="14">
        <f t="shared" si="42"/>
        <v>0</v>
      </c>
      <c r="U97" s="6">
        <f t="shared" si="132"/>
        <v>0</v>
      </c>
      <c r="V97" s="15">
        <f t="shared" si="114"/>
        <v>0</v>
      </c>
      <c r="W97" s="16" t="e">
        <f>VLOOKUP($C97,'SGA1'!$D$1:$G$80,2,FALSE)</f>
        <v>#N/A</v>
      </c>
      <c r="X97" s="16" t="e">
        <f>VLOOKUP($C97,'SGA2'!$D$1:$G$80,2,FALSE)</f>
        <v>#N/A</v>
      </c>
      <c r="Y97" s="16" t="e">
        <f>VLOOKUP($C97,'SGA3'!$D$1:$G$80,2,FALSE)</f>
        <v>#N/A</v>
      </c>
      <c r="Z97" s="16" t="e">
        <f>VLOOKUP($C97,'SGA4'!$D$1:$G$80,2,FALSE)</f>
        <v>#N/A</v>
      </c>
      <c r="AA97" s="16" t="e">
        <f>VLOOKUP($C97,'SGA5'!$D$1:$G$80,2,FALSE)</f>
        <v>#N/A</v>
      </c>
      <c r="AB97" s="16" t="e">
        <f>VLOOKUP($C97,'SGA6'!$D$1:$G$80,2,FALSE)</f>
        <v>#N/A</v>
      </c>
      <c r="AC97" s="16" t="e">
        <f>VLOOKUP($C97,'SGA7'!$D$1:$G$80,2,FALSE)</f>
        <v>#N/A</v>
      </c>
      <c r="AD97" s="16" t="e">
        <f>VLOOKUP($C97,'SGA8'!$D$1:$G$80,2,FALSE)</f>
        <v>#N/A</v>
      </c>
      <c r="AE97" s="16" t="e">
        <f>VLOOKUP($C97,'SGA9'!$D$1:$G$80,2,FALSE)</f>
        <v>#N/A</v>
      </c>
      <c r="AF97" s="16" t="e">
        <f>VLOOKUP($C97,'SGA10'!$D$1:$G$80,2,FALSE)</f>
        <v>#N/A</v>
      </c>
      <c r="AG97" s="16" t="e">
        <f>VLOOKUP($C97,'SGA11'!$D$1:$G$80,2,FALSE)</f>
        <v>#N/A</v>
      </c>
      <c r="AH97" s="16" t="e">
        <f>VLOOKUP($C97,'SGA12'!$D$1:$G$80,2,FALSE)</f>
        <v>#N/A</v>
      </c>
      <c r="AI97" s="16" t="e">
        <f>VLOOKUP($C97,'SGA13'!$D$1:$G$80,2,FALSE)</f>
        <v>#N/A</v>
      </c>
      <c r="AJ97" s="16" t="e">
        <f>VLOOKUP($C97,'SGA14'!$D$1:$G$80,2,FALSE)</f>
        <v>#N/A</v>
      </c>
      <c r="AK97" s="16" t="e">
        <f>VLOOKUP($C97,'SGA15'!$D$1:$G$80,2,FALSE)</f>
        <v>#N/A</v>
      </c>
      <c r="AL97" s="16" t="e">
        <f>VLOOKUP($C97,'SGA16'!$D$1:$G$80,2,FALSE)</f>
        <v>#N/A</v>
      </c>
      <c r="AM97" s="16" t="e">
        <f>VLOOKUP($C97,'SGA17'!$D$1:$G$80,2,FALSE)</f>
        <v>#N/A</v>
      </c>
      <c r="AN97" s="13">
        <f t="shared" si="45"/>
        <v>0</v>
      </c>
      <c r="AO97" s="45" t="str">
        <f t="shared" si="133"/>
        <v/>
      </c>
      <c r="AP97" s="45" t="str">
        <f t="shared" si="47"/>
        <v/>
      </c>
    </row>
    <row r="98" spans="1:42">
      <c r="A98" s="35">
        <v>95</v>
      </c>
      <c r="B98">
        <f>Classement!B98</f>
        <v>0</v>
      </c>
      <c r="C98">
        <f>Classement!C98</f>
        <v>0</v>
      </c>
      <c r="D98" s="14">
        <f t="shared" si="116"/>
        <v>0</v>
      </c>
      <c r="E98" s="14">
        <f t="shared" si="117"/>
        <v>0</v>
      </c>
      <c r="F98" s="14">
        <f t="shared" si="118"/>
        <v>0</v>
      </c>
      <c r="G98" s="14">
        <f t="shared" si="119"/>
        <v>0</v>
      </c>
      <c r="H98" s="14">
        <f t="shared" si="120"/>
        <v>0</v>
      </c>
      <c r="I98" s="14">
        <f t="shared" si="121"/>
        <v>0</v>
      </c>
      <c r="J98" s="14">
        <f t="shared" si="122"/>
        <v>0</v>
      </c>
      <c r="K98" s="14">
        <f t="shared" si="123"/>
        <v>0</v>
      </c>
      <c r="L98" s="14">
        <f t="shared" si="124"/>
        <v>0</v>
      </c>
      <c r="M98" s="14">
        <f t="shared" si="125"/>
        <v>0</v>
      </c>
      <c r="N98" s="14">
        <f t="shared" si="126"/>
        <v>0</v>
      </c>
      <c r="O98" s="14">
        <f t="shared" si="127"/>
        <v>0</v>
      </c>
      <c r="P98" s="14">
        <f t="shared" si="128"/>
        <v>0</v>
      </c>
      <c r="Q98" s="14">
        <f t="shared" si="129"/>
        <v>0</v>
      </c>
      <c r="R98" s="14">
        <f t="shared" si="130"/>
        <v>0</v>
      </c>
      <c r="S98" s="14">
        <f t="shared" si="131"/>
        <v>0</v>
      </c>
      <c r="T98" s="14">
        <f t="shared" si="42"/>
        <v>0</v>
      </c>
      <c r="U98" s="6">
        <f t="shared" si="132"/>
        <v>0</v>
      </c>
      <c r="V98" s="15">
        <f t="shared" si="114"/>
        <v>0</v>
      </c>
      <c r="W98" s="16" t="e">
        <f>VLOOKUP($C98,'SGA1'!$D$1:$G$80,2,FALSE)</f>
        <v>#N/A</v>
      </c>
      <c r="X98" s="16" t="e">
        <f>VLOOKUP($C98,'SGA2'!$D$1:$G$80,2,FALSE)</f>
        <v>#N/A</v>
      </c>
      <c r="Y98" s="16" t="e">
        <f>VLOOKUP($C98,'SGA3'!$D$1:$G$80,2,FALSE)</f>
        <v>#N/A</v>
      </c>
      <c r="Z98" s="16" t="e">
        <f>VLOOKUP($C98,'SGA4'!$D$1:$G$80,2,FALSE)</f>
        <v>#N/A</v>
      </c>
      <c r="AA98" s="16" t="e">
        <f>VLOOKUP($C98,'SGA5'!$D$1:$G$80,2,FALSE)</f>
        <v>#N/A</v>
      </c>
      <c r="AB98" s="16" t="e">
        <f>VLOOKUP($C98,'SGA6'!$D$1:$G$80,2,FALSE)</f>
        <v>#N/A</v>
      </c>
      <c r="AC98" s="16" t="e">
        <f>VLOOKUP($C98,'SGA7'!$D$1:$G$80,2,FALSE)</f>
        <v>#N/A</v>
      </c>
      <c r="AD98" s="16" t="e">
        <f>VLOOKUP($C98,'SGA8'!$D$1:$G$80,2,FALSE)</f>
        <v>#N/A</v>
      </c>
      <c r="AE98" s="16" t="e">
        <f>VLOOKUP($C98,'SGA9'!$D$1:$G$80,2,FALSE)</f>
        <v>#N/A</v>
      </c>
      <c r="AF98" s="16" t="e">
        <f>VLOOKUP($C98,'SGA10'!$D$1:$G$80,2,FALSE)</f>
        <v>#N/A</v>
      </c>
      <c r="AG98" s="16" t="e">
        <f>VLOOKUP($C98,'SGA11'!$D$1:$G$80,2,FALSE)</f>
        <v>#N/A</v>
      </c>
      <c r="AH98" s="16" t="e">
        <f>VLOOKUP($C98,'SGA12'!$D$1:$G$80,2,FALSE)</f>
        <v>#N/A</v>
      </c>
      <c r="AI98" s="16" t="e">
        <f>VLOOKUP($C98,'SGA13'!$D$1:$G$80,2,FALSE)</f>
        <v>#N/A</v>
      </c>
      <c r="AJ98" s="16" t="e">
        <f>VLOOKUP($C98,'SGA14'!$D$1:$G$80,2,FALSE)</f>
        <v>#N/A</v>
      </c>
      <c r="AK98" s="16" t="e">
        <f>VLOOKUP($C98,'SGA15'!$D$1:$G$80,2,FALSE)</f>
        <v>#N/A</v>
      </c>
      <c r="AL98" s="16" t="e">
        <f>VLOOKUP($C98,'SGA16'!$D$1:$G$80,2,FALSE)</f>
        <v>#N/A</v>
      </c>
      <c r="AM98" s="16" t="e">
        <f>VLOOKUP($C98,'SGA17'!$D$1:$G$80,2,FALSE)</f>
        <v>#N/A</v>
      </c>
      <c r="AN98" s="13">
        <f t="shared" si="45"/>
        <v>0</v>
      </c>
      <c r="AO98" s="45" t="str">
        <f t="shared" si="133"/>
        <v/>
      </c>
      <c r="AP98" s="45" t="str">
        <f t="shared" si="47"/>
        <v/>
      </c>
    </row>
    <row r="99" spans="1:42">
      <c r="A99" s="35">
        <v>96</v>
      </c>
      <c r="B99">
        <f>Classement!B99</f>
        <v>0</v>
      </c>
      <c r="C99">
        <f>Classement!C99</f>
        <v>0</v>
      </c>
      <c r="D99" s="14">
        <f t="shared" si="116"/>
        <v>0</v>
      </c>
      <c r="E99" s="14">
        <f t="shared" si="117"/>
        <v>0</v>
      </c>
      <c r="F99" s="14">
        <f t="shared" si="118"/>
        <v>0</v>
      </c>
      <c r="G99" s="14">
        <f t="shared" si="119"/>
        <v>0</v>
      </c>
      <c r="H99" s="14">
        <f t="shared" si="120"/>
        <v>0</v>
      </c>
      <c r="I99" s="14">
        <f t="shared" si="121"/>
        <v>0</v>
      </c>
      <c r="J99" s="14">
        <f t="shared" si="122"/>
        <v>0</v>
      </c>
      <c r="K99" s="14">
        <f t="shared" si="123"/>
        <v>0</v>
      </c>
      <c r="L99" s="14">
        <f t="shared" si="124"/>
        <v>0</v>
      </c>
      <c r="M99" s="14">
        <f t="shared" si="125"/>
        <v>0</v>
      </c>
      <c r="N99" s="14">
        <f t="shared" si="126"/>
        <v>0</v>
      </c>
      <c r="O99" s="14">
        <f t="shared" si="127"/>
        <v>0</v>
      </c>
      <c r="P99" s="14">
        <f t="shared" si="128"/>
        <v>0</v>
      </c>
      <c r="Q99" s="14">
        <f t="shared" si="129"/>
        <v>0</v>
      </c>
      <c r="R99" s="14">
        <f t="shared" si="130"/>
        <v>0</v>
      </c>
      <c r="S99" s="14">
        <f t="shared" si="131"/>
        <v>0</v>
      </c>
      <c r="T99" s="14">
        <f t="shared" si="42"/>
        <v>0</v>
      </c>
      <c r="U99" s="6">
        <f t="shared" si="132"/>
        <v>0</v>
      </c>
      <c r="V99" s="15">
        <f t="shared" si="114"/>
        <v>0</v>
      </c>
      <c r="W99" s="16" t="e">
        <f>VLOOKUP($C99,'SGA1'!$D$1:$G$80,2,FALSE)</f>
        <v>#N/A</v>
      </c>
      <c r="X99" s="16" t="e">
        <f>VLOOKUP($C99,'SGA2'!$D$1:$G$80,2,FALSE)</f>
        <v>#N/A</v>
      </c>
      <c r="Y99" s="16" t="e">
        <f>VLOOKUP($C99,'SGA3'!$D$1:$G$80,2,FALSE)</f>
        <v>#N/A</v>
      </c>
      <c r="Z99" s="16" t="e">
        <f>VLOOKUP($C99,'SGA4'!$D$1:$G$80,2,FALSE)</f>
        <v>#N/A</v>
      </c>
      <c r="AA99" s="16" t="e">
        <f>VLOOKUP($C99,'SGA5'!$D$1:$G$80,2,FALSE)</f>
        <v>#N/A</v>
      </c>
      <c r="AB99" s="16" t="e">
        <f>VLOOKUP($C99,'SGA6'!$D$1:$G$80,2,FALSE)</f>
        <v>#N/A</v>
      </c>
      <c r="AC99" s="16" t="e">
        <f>VLOOKUP($C99,'SGA7'!$D$1:$G$80,2,FALSE)</f>
        <v>#N/A</v>
      </c>
      <c r="AD99" s="16" t="e">
        <f>VLOOKUP($C99,'SGA8'!$D$1:$G$80,2,FALSE)</f>
        <v>#N/A</v>
      </c>
      <c r="AE99" s="16" t="e">
        <f>VLOOKUP($C99,'SGA9'!$D$1:$G$80,2,FALSE)</f>
        <v>#N/A</v>
      </c>
      <c r="AF99" s="16" t="e">
        <f>VLOOKUP($C99,'SGA10'!$D$1:$G$80,2,FALSE)</f>
        <v>#N/A</v>
      </c>
      <c r="AG99" s="16" t="e">
        <f>VLOOKUP($C99,'SGA11'!$D$1:$G$80,2,FALSE)</f>
        <v>#N/A</v>
      </c>
      <c r="AH99" s="16" t="e">
        <f>VLOOKUP($C99,'SGA12'!$D$1:$G$80,2,FALSE)</f>
        <v>#N/A</v>
      </c>
      <c r="AI99" s="16" t="e">
        <f>VLOOKUP($C99,'SGA13'!$D$1:$G$80,2,FALSE)</f>
        <v>#N/A</v>
      </c>
      <c r="AJ99" s="16" t="e">
        <f>VLOOKUP($C99,'SGA14'!$D$1:$G$80,2,FALSE)</f>
        <v>#N/A</v>
      </c>
      <c r="AK99" s="16" t="e">
        <f>VLOOKUP($C99,'SGA15'!$D$1:$G$80,2,FALSE)</f>
        <v>#N/A</v>
      </c>
      <c r="AL99" s="16" t="e">
        <f>VLOOKUP($C99,'SGA16'!$D$1:$G$80,2,FALSE)</f>
        <v>#N/A</v>
      </c>
      <c r="AM99" s="16" t="e">
        <f>VLOOKUP($C99,'SGA17'!$D$1:$G$80,2,FALSE)</f>
        <v>#N/A</v>
      </c>
      <c r="AN99" s="13">
        <f t="shared" si="45"/>
        <v>0</v>
      </c>
      <c r="AO99" s="45" t="str">
        <f t="shared" si="133"/>
        <v/>
      </c>
      <c r="AP99" s="45" t="str">
        <f t="shared" si="47"/>
        <v/>
      </c>
    </row>
    <row r="100" spans="1:42">
      <c r="A100" s="35">
        <v>97</v>
      </c>
      <c r="B100">
        <f>Classement!B100</f>
        <v>0</v>
      </c>
      <c r="C100">
        <f>Classement!C100</f>
        <v>0</v>
      </c>
      <c r="D100" s="14">
        <f t="shared" si="116"/>
        <v>0</v>
      </c>
      <c r="E100" s="14">
        <f t="shared" si="117"/>
        <v>0</v>
      </c>
      <c r="F100" s="14">
        <f t="shared" si="118"/>
        <v>0</v>
      </c>
      <c r="G100" s="14">
        <f t="shared" si="119"/>
        <v>0</v>
      </c>
      <c r="H100" s="14">
        <f t="shared" si="120"/>
        <v>0</v>
      </c>
      <c r="I100" s="14">
        <f t="shared" si="121"/>
        <v>0</v>
      </c>
      <c r="J100" s="14">
        <f t="shared" si="122"/>
        <v>0</v>
      </c>
      <c r="K100" s="14">
        <f t="shared" si="123"/>
        <v>0</v>
      </c>
      <c r="L100" s="14">
        <f t="shared" si="124"/>
        <v>0</v>
      </c>
      <c r="M100" s="14">
        <f t="shared" si="125"/>
        <v>0</v>
      </c>
      <c r="N100" s="14">
        <f t="shared" si="126"/>
        <v>0</v>
      </c>
      <c r="O100" s="14">
        <f t="shared" si="127"/>
        <v>0</v>
      </c>
      <c r="P100" s="14">
        <f t="shared" si="128"/>
        <v>0</v>
      </c>
      <c r="Q100" s="14">
        <f t="shared" si="129"/>
        <v>0</v>
      </c>
      <c r="R100" s="14">
        <f t="shared" si="130"/>
        <v>0</v>
      </c>
      <c r="S100" s="14">
        <f t="shared" si="131"/>
        <v>0</v>
      </c>
      <c r="T100" s="14">
        <f t="shared" si="42"/>
        <v>0</v>
      </c>
      <c r="U100" s="6">
        <f t="shared" si="132"/>
        <v>0</v>
      </c>
      <c r="V100" s="15">
        <f t="shared" si="114"/>
        <v>0</v>
      </c>
      <c r="W100" s="16" t="e">
        <f>VLOOKUP($C100,'SGA1'!$D$1:$G$80,2,FALSE)</f>
        <v>#N/A</v>
      </c>
      <c r="X100" s="16" t="e">
        <f>VLOOKUP($C100,'SGA2'!$D$1:$G$80,2,FALSE)</f>
        <v>#N/A</v>
      </c>
      <c r="Y100" s="16" t="e">
        <f>VLOOKUP($C100,'SGA3'!$D$1:$G$80,2,FALSE)</f>
        <v>#N/A</v>
      </c>
      <c r="Z100" s="16" t="e">
        <f>VLOOKUP($C100,'SGA4'!$D$1:$G$80,2,FALSE)</f>
        <v>#N/A</v>
      </c>
      <c r="AA100" s="16" t="e">
        <f>VLOOKUP($C100,'SGA5'!$D$1:$G$80,2,FALSE)</f>
        <v>#N/A</v>
      </c>
      <c r="AB100" s="16" t="e">
        <f>VLOOKUP($C100,'SGA6'!$D$1:$G$80,2,FALSE)</f>
        <v>#N/A</v>
      </c>
      <c r="AC100" s="16" t="e">
        <f>VLOOKUP($C100,'SGA7'!$D$1:$G$80,2,FALSE)</f>
        <v>#N/A</v>
      </c>
      <c r="AD100" s="16" t="e">
        <f>VLOOKUP($C100,'SGA8'!$D$1:$G$80,2,FALSE)</f>
        <v>#N/A</v>
      </c>
      <c r="AE100" s="16" t="e">
        <f>VLOOKUP($C100,'SGA9'!$D$1:$G$80,2,FALSE)</f>
        <v>#N/A</v>
      </c>
      <c r="AF100" s="16" t="e">
        <f>VLOOKUP($C100,'SGA10'!$D$1:$G$80,2,FALSE)</f>
        <v>#N/A</v>
      </c>
      <c r="AG100" s="16" t="e">
        <f>VLOOKUP($C100,'SGA11'!$D$1:$G$80,2,FALSE)</f>
        <v>#N/A</v>
      </c>
      <c r="AH100" s="16" t="e">
        <f>VLOOKUP($C100,'SGA12'!$D$1:$G$80,2,FALSE)</f>
        <v>#N/A</v>
      </c>
      <c r="AI100" s="16" t="e">
        <f>VLOOKUP($C100,'SGA13'!$D$1:$G$80,2,FALSE)</f>
        <v>#N/A</v>
      </c>
      <c r="AJ100" s="16" t="e">
        <f>VLOOKUP($C100,'SGA14'!$D$1:$G$80,2,FALSE)</f>
        <v>#N/A</v>
      </c>
      <c r="AK100" s="16" t="e">
        <f>VLOOKUP($C100,'SGA15'!$D$1:$G$80,2,FALSE)</f>
        <v>#N/A</v>
      </c>
      <c r="AL100" s="16" t="e">
        <f>VLOOKUP($C100,'SGA16'!$D$1:$G$80,2,FALSE)</f>
        <v>#N/A</v>
      </c>
      <c r="AM100" s="16" t="e">
        <f>VLOOKUP($C100,'SGA17'!$D$1:$G$80,2,FALSE)</f>
        <v>#N/A</v>
      </c>
      <c r="AN100" s="13">
        <f t="shared" si="45"/>
        <v>0</v>
      </c>
      <c r="AO100" s="45" t="str">
        <f t="shared" si="133"/>
        <v/>
      </c>
      <c r="AP100" s="45" t="str">
        <f t="shared" si="47"/>
        <v/>
      </c>
    </row>
    <row r="101" spans="1:42">
      <c r="A101" s="35">
        <v>98</v>
      </c>
      <c r="B101">
        <f>Classement!B101</f>
        <v>0</v>
      </c>
      <c r="C101">
        <f>Classement!C101</f>
        <v>0</v>
      </c>
      <c r="D101" s="14">
        <f t="shared" si="116"/>
        <v>0</v>
      </c>
      <c r="E101" s="14">
        <f t="shared" si="117"/>
        <v>0</v>
      </c>
      <c r="F101" s="14">
        <f t="shared" si="118"/>
        <v>0</v>
      </c>
      <c r="G101" s="14">
        <f t="shared" si="119"/>
        <v>0</v>
      </c>
      <c r="H101" s="14">
        <f t="shared" si="120"/>
        <v>0</v>
      </c>
      <c r="I101" s="14">
        <f t="shared" si="121"/>
        <v>0</v>
      </c>
      <c r="J101" s="14">
        <f t="shared" si="122"/>
        <v>0</v>
      </c>
      <c r="K101" s="14">
        <f t="shared" si="123"/>
        <v>0</v>
      </c>
      <c r="L101" s="14">
        <f t="shared" si="124"/>
        <v>0</v>
      </c>
      <c r="M101" s="14">
        <f t="shared" si="125"/>
        <v>0</v>
      </c>
      <c r="N101" s="14">
        <f t="shared" si="126"/>
        <v>0</v>
      </c>
      <c r="O101" s="14">
        <f t="shared" si="127"/>
        <v>0</v>
      </c>
      <c r="P101" s="14">
        <f t="shared" si="128"/>
        <v>0</v>
      </c>
      <c r="Q101" s="14">
        <f t="shared" si="129"/>
        <v>0</v>
      </c>
      <c r="R101" s="14">
        <f t="shared" si="130"/>
        <v>0</v>
      </c>
      <c r="S101" s="14">
        <f t="shared" si="131"/>
        <v>0</v>
      </c>
      <c r="T101" s="14">
        <f t="shared" si="42"/>
        <v>0</v>
      </c>
      <c r="U101" s="6">
        <f t="shared" si="132"/>
        <v>0</v>
      </c>
      <c r="V101" s="15">
        <f t="shared" si="114"/>
        <v>0</v>
      </c>
      <c r="W101" s="16" t="e">
        <f>VLOOKUP($C101,'SGA1'!$D$1:$G$80,2,FALSE)</f>
        <v>#N/A</v>
      </c>
      <c r="X101" s="16" t="e">
        <f>VLOOKUP($C101,'SGA2'!$D$1:$G$80,2,FALSE)</f>
        <v>#N/A</v>
      </c>
      <c r="Y101" s="16" t="e">
        <f>VLOOKUP($C101,'SGA3'!$D$1:$G$80,2,FALSE)</f>
        <v>#N/A</v>
      </c>
      <c r="Z101" s="16" t="e">
        <f>VLOOKUP($C101,'SGA4'!$D$1:$G$80,2,FALSE)</f>
        <v>#N/A</v>
      </c>
      <c r="AA101" s="16" t="e">
        <f>VLOOKUP($C101,'SGA5'!$D$1:$G$80,2,FALSE)</f>
        <v>#N/A</v>
      </c>
      <c r="AB101" s="16" t="e">
        <f>VLOOKUP($C101,'SGA6'!$D$1:$G$80,2,FALSE)</f>
        <v>#N/A</v>
      </c>
      <c r="AC101" s="16" t="e">
        <f>VLOOKUP($C101,'SGA7'!$D$1:$G$80,2,FALSE)</f>
        <v>#N/A</v>
      </c>
      <c r="AD101" s="16" t="e">
        <f>VLOOKUP($C101,'SGA8'!$D$1:$G$80,2,FALSE)</f>
        <v>#N/A</v>
      </c>
      <c r="AE101" s="16" t="e">
        <f>VLOOKUP($C101,'SGA9'!$D$1:$G$80,2,FALSE)</f>
        <v>#N/A</v>
      </c>
      <c r="AF101" s="16" t="e">
        <f>VLOOKUP($C101,'SGA10'!$D$1:$G$80,2,FALSE)</f>
        <v>#N/A</v>
      </c>
      <c r="AG101" s="16" t="e">
        <f>VLOOKUP($C101,'SGA11'!$D$1:$G$80,2,FALSE)</f>
        <v>#N/A</v>
      </c>
      <c r="AH101" s="16" t="e">
        <f>VLOOKUP($C101,'SGA12'!$D$1:$G$80,2,FALSE)</f>
        <v>#N/A</v>
      </c>
      <c r="AI101" s="16" t="e">
        <f>VLOOKUP($C101,'SGA13'!$D$1:$G$80,2,FALSE)</f>
        <v>#N/A</v>
      </c>
      <c r="AJ101" s="16" t="e">
        <f>VLOOKUP($C101,'SGA14'!$D$1:$G$80,2,FALSE)</f>
        <v>#N/A</v>
      </c>
      <c r="AK101" s="16" t="e">
        <f>VLOOKUP($C101,'SGA15'!$D$1:$G$80,2,FALSE)</f>
        <v>#N/A</v>
      </c>
      <c r="AL101" s="16" t="e">
        <f>VLOOKUP($C101,'SGA16'!$D$1:$G$80,2,FALSE)</f>
        <v>#N/A</v>
      </c>
      <c r="AM101" s="16" t="e">
        <f>VLOOKUP($C101,'SGA17'!$D$1:$G$80,2,FALSE)</f>
        <v>#N/A</v>
      </c>
      <c r="AN101" s="13">
        <f t="shared" si="45"/>
        <v>0</v>
      </c>
      <c r="AO101" s="45" t="str">
        <f t="shared" si="133"/>
        <v/>
      </c>
      <c r="AP101" s="45" t="str">
        <f t="shared" si="47"/>
        <v/>
      </c>
    </row>
    <row r="102" spans="1:42">
      <c r="A102" s="35">
        <v>99</v>
      </c>
      <c r="B102">
        <f>Classement!B102</f>
        <v>0</v>
      </c>
      <c r="C102">
        <f>Classement!C102</f>
        <v>0</v>
      </c>
      <c r="D102" s="14">
        <f t="shared" si="116"/>
        <v>0</v>
      </c>
      <c r="E102" s="14">
        <f t="shared" si="117"/>
        <v>0</v>
      </c>
      <c r="F102" s="14">
        <f t="shared" si="118"/>
        <v>0</v>
      </c>
      <c r="G102" s="14">
        <f t="shared" si="119"/>
        <v>0</v>
      </c>
      <c r="H102" s="14">
        <f t="shared" si="120"/>
        <v>0</v>
      </c>
      <c r="I102" s="14">
        <f t="shared" si="121"/>
        <v>0</v>
      </c>
      <c r="J102" s="14">
        <f t="shared" si="122"/>
        <v>0</v>
      </c>
      <c r="K102" s="14">
        <f t="shared" si="123"/>
        <v>0</v>
      </c>
      <c r="L102" s="14">
        <f t="shared" si="124"/>
        <v>0</v>
      </c>
      <c r="M102" s="14">
        <f t="shared" si="125"/>
        <v>0</v>
      </c>
      <c r="N102" s="14">
        <f t="shared" si="126"/>
        <v>0</v>
      </c>
      <c r="O102" s="14">
        <f t="shared" si="127"/>
        <v>0</v>
      </c>
      <c r="P102" s="14">
        <f t="shared" si="128"/>
        <v>0</v>
      </c>
      <c r="Q102" s="14">
        <f t="shared" si="129"/>
        <v>0</v>
      </c>
      <c r="R102" s="14">
        <f t="shared" si="130"/>
        <v>0</v>
      </c>
      <c r="S102" s="14">
        <f t="shared" si="131"/>
        <v>0</v>
      </c>
      <c r="T102" s="14">
        <f t="shared" si="42"/>
        <v>0</v>
      </c>
      <c r="U102" s="6">
        <f t="shared" si="132"/>
        <v>0</v>
      </c>
      <c r="V102" s="15">
        <f t="shared" si="114"/>
        <v>0</v>
      </c>
      <c r="W102" s="16" t="e">
        <f>VLOOKUP($C102,'SGA1'!$D$1:$G$80,2,FALSE)</f>
        <v>#N/A</v>
      </c>
      <c r="X102" s="16" t="e">
        <f>VLOOKUP($C102,'SGA2'!$D$1:$G$80,2,FALSE)</f>
        <v>#N/A</v>
      </c>
      <c r="Y102" s="16" t="e">
        <f>VLOOKUP($C102,'SGA3'!$D$1:$G$80,2,FALSE)</f>
        <v>#N/A</v>
      </c>
      <c r="Z102" s="16" t="e">
        <f>VLOOKUP($C102,'SGA4'!$D$1:$G$80,2,FALSE)</f>
        <v>#N/A</v>
      </c>
      <c r="AA102" s="16" t="e">
        <f>VLOOKUP($C102,'SGA5'!$D$1:$G$80,2,FALSE)</f>
        <v>#N/A</v>
      </c>
      <c r="AB102" s="16" t="e">
        <f>VLOOKUP($C102,'SGA6'!$D$1:$G$80,2,FALSE)</f>
        <v>#N/A</v>
      </c>
      <c r="AC102" s="16" t="e">
        <f>VLOOKUP($C102,'SGA7'!$D$1:$G$80,2,FALSE)</f>
        <v>#N/A</v>
      </c>
      <c r="AD102" s="16" t="e">
        <f>VLOOKUP($C102,'SGA8'!$D$1:$G$80,2,FALSE)</f>
        <v>#N/A</v>
      </c>
      <c r="AE102" s="16" t="e">
        <f>VLOOKUP($C102,'SGA9'!$D$1:$G$80,2,FALSE)</f>
        <v>#N/A</v>
      </c>
      <c r="AF102" s="16" t="e">
        <f>VLOOKUP($C102,'SGA10'!$D$1:$G$80,2,FALSE)</f>
        <v>#N/A</v>
      </c>
      <c r="AG102" s="16" t="e">
        <f>VLOOKUP($C102,'SGA11'!$D$1:$G$80,2,FALSE)</f>
        <v>#N/A</v>
      </c>
      <c r="AH102" s="16" t="e">
        <f>VLOOKUP($C102,'SGA12'!$D$1:$G$80,2,FALSE)</f>
        <v>#N/A</v>
      </c>
      <c r="AI102" s="16" t="e">
        <f>VLOOKUP($C102,'SGA13'!$D$1:$G$80,2,FALSE)</f>
        <v>#N/A</v>
      </c>
      <c r="AJ102" s="16" t="e">
        <f>VLOOKUP($C102,'SGA14'!$D$1:$G$80,2,FALSE)</f>
        <v>#N/A</v>
      </c>
      <c r="AK102" s="16" t="e">
        <f>VLOOKUP($C102,'SGA15'!$D$1:$G$80,2,FALSE)</f>
        <v>#N/A</v>
      </c>
      <c r="AL102" s="16" t="e">
        <f>VLOOKUP($C102,'SGA16'!$D$1:$G$80,2,FALSE)</f>
        <v>#N/A</v>
      </c>
      <c r="AM102" s="16" t="e">
        <f>VLOOKUP($C102,'SGA17'!$D$1:$G$80,2,FALSE)</f>
        <v>#N/A</v>
      </c>
      <c r="AN102" s="13">
        <f t="shared" si="45"/>
        <v>0</v>
      </c>
      <c r="AO102" s="45" t="str">
        <f t="shared" si="133"/>
        <v/>
      </c>
      <c r="AP102" s="45" t="str">
        <f t="shared" si="47"/>
        <v/>
      </c>
    </row>
    <row r="104" spans="1:42">
      <c r="AN104" s="45">
        <f>COUNTIF(AN4:AN103,"X")</f>
        <v>0</v>
      </c>
      <c r="AO104" s="6" t="s">
        <v>68</v>
      </c>
    </row>
    <row r="105" spans="1:42">
      <c r="D105" s="6">
        <f>COUNTIF(D4:D104,"&gt;0")</f>
        <v>23</v>
      </c>
      <c r="E105" s="6">
        <f>COUNTIF(E4:E104,"&gt;0")</f>
        <v>22</v>
      </c>
      <c r="F105" s="6">
        <f t="shared" ref="F105:T105" si="134">COUNTIF(F4:F104,"&gt;0")</f>
        <v>0</v>
      </c>
      <c r="G105" s="6">
        <f t="shared" si="134"/>
        <v>0</v>
      </c>
      <c r="H105" s="6">
        <f t="shared" si="134"/>
        <v>0</v>
      </c>
      <c r="I105" s="6">
        <f t="shared" si="134"/>
        <v>0</v>
      </c>
      <c r="J105" s="6">
        <f t="shared" si="134"/>
        <v>0</v>
      </c>
      <c r="K105" s="6">
        <f t="shared" si="134"/>
        <v>0</v>
      </c>
      <c r="L105" s="6">
        <f t="shared" si="134"/>
        <v>0</v>
      </c>
      <c r="M105" s="6">
        <f t="shared" si="134"/>
        <v>0</v>
      </c>
      <c r="N105" s="6">
        <f t="shared" si="134"/>
        <v>0</v>
      </c>
      <c r="O105" s="6">
        <f t="shared" si="134"/>
        <v>0</v>
      </c>
      <c r="P105" s="58">
        <f>COUNTIF(P4:P104,"&gt;0")</f>
        <v>0</v>
      </c>
      <c r="Q105" s="6">
        <f t="shared" si="134"/>
        <v>0</v>
      </c>
      <c r="R105" s="6">
        <f t="shared" si="134"/>
        <v>0</v>
      </c>
      <c r="S105" s="6">
        <f t="shared" si="134"/>
        <v>0</v>
      </c>
      <c r="T105" s="6">
        <f t="shared" si="134"/>
        <v>0</v>
      </c>
    </row>
  </sheetData>
  <sortState xmlns:xlrd2="http://schemas.microsoft.com/office/spreadsheetml/2017/richdata2" ref="B4:C69">
    <sortCondition ref="C4:C69"/>
  </sortState>
  <mergeCells count="4">
    <mergeCell ref="A2:C2"/>
    <mergeCell ref="M1:M2"/>
    <mergeCell ref="H1:L2"/>
    <mergeCell ref="D1:G2"/>
  </mergeCells>
  <phoneticPr fontId="6" type="noConversion"/>
  <conditionalFormatting sqref="D4:T4 D5:S41 D42:Q74 S42:S74 R42:R102 T5:T102">
    <cfRule type="expression" dxfId="4" priority="73">
      <formula>"min($D$4:$J$4)"</formula>
    </cfRule>
  </conditionalFormatting>
  <conditionalFormatting sqref="D75:Q75 S75">
    <cfRule type="expression" dxfId="3" priority="57">
      <formula>"min($D$4:$J$4)"</formula>
    </cfRule>
  </conditionalFormatting>
  <conditionalFormatting sqref="D76:Q102 S76:S102">
    <cfRule type="expression" dxfId="2" priority="54">
      <formula>"min($D$4:$J$4)"</formula>
    </cfRule>
  </conditionalFormatting>
  <conditionalFormatting sqref="B4:C102">
    <cfRule type="expression" dxfId="1" priority="12">
      <formula>$X4="D"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BR200"/>
  <sheetViews>
    <sheetView tabSelected="1" topLeftCell="V1" zoomScale="115" zoomScaleNormal="100" workbookViewId="0">
      <pane xSplit="1" ySplit="3" topLeftCell="W5" activePane="bottomRight" state="frozen"/>
      <selection activeCell="V1" sqref="V1"/>
      <selection pane="topRight" activeCell="W1" sqref="W1"/>
      <selection pane="bottomLeft" activeCell="V4" sqref="V4"/>
      <selection pane="bottomRight" activeCell="W1" sqref="W1:AL100"/>
    </sheetView>
  </sheetViews>
  <sheetFormatPr baseColWidth="10" defaultColWidth="8.125" defaultRowHeight="15"/>
  <cols>
    <col min="1" max="1" width="6.125" customWidth="1"/>
    <col min="2" max="2" width="5.125" customWidth="1"/>
    <col min="3" max="3" width="29.625" bestFit="1" customWidth="1"/>
    <col min="4" max="10" width="6.125" customWidth="1"/>
    <col min="11" max="11" width="8.625" customWidth="1"/>
    <col min="12" max="12" width="2.125" customWidth="1"/>
    <col min="13" max="22" width="7.125" customWidth="1"/>
    <col min="23" max="23" width="6.125" style="23" customWidth="1"/>
    <col min="24" max="24" width="2.625" style="62" customWidth="1"/>
    <col min="25" max="25" width="6.125" style="26" customWidth="1"/>
    <col min="26" max="26" width="29.625" style="47" bestFit="1" customWidth="1"/>
    <col min="27" max="30" width="6.625" customWidth="1"/>
    <col min="31" max="31" width="5.125" customWidth="1"/>
    <col min="32" max="32" width="5.625" customWidth="1"/>
    <col min="33" max="33" width="6.625" customWidth="1"/>
    <col min="34" max="34" width="7.5" customWidth="1"/>
    <col min="35" max="35" width="0.125" style="23" hidden="1" customWidth="1"/>
    <col min="36" max="37" width="6.875" customWidth="1"/>
    <col min="38" max="38" width="6.625" customWidth="1"/>
    <col min="39" max="41" width="8.125" customWidth="1"/>
    <col min="42" max="42" width="12" customWidth="1"/>
    <col min="43" max="43" width="9" customWidth="1"/>
    <col min="45" max="45" width="23" bestFit="1" customWidth="1"/>
  </cols>
  <sheetData>
    <row r="1" spans="1:70" ht="31.35" customHeight="1">
      <c r="A1" s="126" t="s">
        <v>3</v>
      </c>
      <c r="B1" s="126"/>
      <c r="C1" s="126"/>
      <c r="D1" s="126" t="s">
        <v>18</v>
      </c>
      <c r="E1" s="126"/>
      <c r="F1" s="126"/>
      <c r="G1" s="126" t="s">
        <v>17</v>
      </c>
      <c r="H1" s="126"/>
      <c r="I1" s="126"/>
      <c r="J1" s="126"/>
      <c r="K1" s="124">
        <f>AL1</f>
        <v>2</v>
      </c>
      <c r="M1" s="24"/>
      <c r="N1" s="24"/>
      <c r="O1" s="24"/>
      <c r="P1" s="24">
        <v>0</v>
      </c>
      <c r="Q1" s="24"/>
      <c r="R1" s="24"/>
      <c r="S1" s="24"/>
      <c r="T1" s="24"/>
      <c r="U1" s="24"/>
      <c r="V1" s="24"/>
      <c r="W1" s="135" t="s">
        <v>81</v>
      </c>
      <c r="X1" s="135"/>
      <c r="Y1" s="135"/>
      <c r="Z1" s="135"/>
      <c r="AA1" s="128" t="s">
        <v>80</v>
      </c>
      <c r="AB1" s="128"/>
      <c r="AC1" s="128"/>
      <c r="AD1" s="133" t="s">
        <v>27</v>
      </c>
      <c r="AE1" s="133"/>
      <c r="AF1" s="133"/>
      <c r="AG1" s="131">
        <f ca="1">TODAY()</f>
        <v>46112</v>
      </c>
      <c r="AH1" s="131"/>
      <c r="AI1" s="46"/>
      <c r="AJ1" s="136" t="s">
        <v>67</v>
      </c>
      <c r="AK1" s="136"/>
      <c r="AL1" s="102">
        <f>RECAP!M1</f>
        <v>2</v>
      </c>
      <c r="AM1" s="57"/>
      <c r="AN1" s="17"/>
      <c r="AO1" s="130" t="s">
        <v>26</v>
      </c>
      <c r="AP1" s="130"/>
    </row>
    <row r="2" spans="1:70" ht="17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25"/>
      <c r="M2" s="24">
        <v>8</v>
      </c>
      <c r="N2" s="24">
        <v>9</v>
      </c>
      <c r="O2" s="24">
        <v>10</v>
      </c>
      <c r="P2" s="24"/>
      <c r="Q2" s="24">
        <v>12</v>
      </c>
      <c r="R2" s="24">
        <v>13</v>
      </c>
      <c r="S2" s="24">
        <v>14</v>
      </c>
      <c r="T2" s="24">
        <v>15</v>
      </c>
      <c r="U2" s="24">
        <v>16</v>
      </c>
      <c r="V2" s="24">
        <v>17</v>
      </c>
      <c r="W2" s="135"/>
      <c r="X2" s="135"/>
      <c r="Y2" s="135"/>
      <c r="Z2" s="135"/>
      <c r="AA2" s="129"/>
      <c r="AB2" s="129"/>
      <c r="AC2" s="129"/>
      <c r="AD2" s="134"/>
      <c r="AE2" s="134"/>
      <c r="AF2" s="134"/>
      <c r="AG2" s="132">
        <f ca="1">TODAY()</f>
        <v>46112</v>
      </c>
      <c r="AH2" s="132"/>
      <c r="AI2" s="104"/>
      <c r="AJ2" s="137"/>
      <c r="AK2" s="137"/>
      <c r="AL2" s="103"/>
      <c r="AM2" s="57"/>
      <c r="AN2" s="17"/>
      <c r="AO2" s="130"/>
      <c r="AP2" s="130"/>
    </row>
    <row r="3" spans="1:70" ht="34.35" customHeight="1">
      <c r="A3" s="7" t="s">
        <v>5</v>
      </c>
      <c r="B3" s="59" t="s">
        <v>2</v>
      </c>
      <c r="C3" s="61" t="s">
        <v>6</v>
      </c>
      <c r="D3" s="6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1" t="s">
        <v>16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100" t="s">
        <v>5</v>
      </c>
      <c r="X3" s="101"/>
      <c r="Y3" s="53" t="s">
        <v>2</v>
      </c>
      <c r="Z3" s="42" t="s">
        <v>6</v>
      </c>
      <c r="AA3" s="33">
        <f>IF('SGA1'!$E$2&gt;0,1,"")</f>
        <v>1</v>
      </c>
      <c r="AB3" s="33">
        <f>IF('SGA2'!$E$2&gt;0,2,"")</f>
        <v>2</v>
      </c>
      <c r="AC3" s="33" t="str">
        <f>IF('SGA3'!$E$2&gt;0,3,"")</f>
        <v/>
      </c>
      <c r="AD3" s="33" t="str">
        <f>IF('SGA4'!$E$2&gt;0,4,"")</f>
        <v/>
      </c>
      <c r="AE3" s="33" t="str">
        <f>IF('SGA5'!$E$2&gt;0,5,"")</f>
        <v/>
      </c>
      <c r="AF3" s="33" t="str">
        <f>IF('SGA6'!$E$2&gt;0,6,"")</f>
        <v/>
      </c>
      <c r="AG3" s="33" t="str">
        <f>IF('SGA7'!$E$2&gt;0,7,"")</f>
        <v/>
      </c>
      <c r="AH3" s="34" t="s">
        <v>16</v>
      </c>
      <c r="AI3" s="7"/>
      <c r="AJ3" s="33" t="str">
        <f>IF('SGA8'!$E$2&gt;0,8,"")</f>
        <v/>
      </c>
      <c r="AK3" s="33" t="str">
        <f>IF('SGA9'!$E$2&gt;0,9,"")</f>
        <v/>
      </c>
      <c r="AL3" s="33" t="str">
        <f>IF('SGA10'!$E$2&gt;0,10,"")</f>
        <v/>
      </c>
      <c r="AM3" s="57"/>
      <c r="AN3" s="17"/>
      <c r="AO3" s="130"/>
      <c r="AP3" s="130"/>
      <c r="BR3" s="26"/>
    </row>
    <row r="4" spans="1:70" ht="18">
      <c r="A4" s="69" t="s">
        <v>77</v>
      </c>
      <c r="B4" s="26">
        <v>26.4</v>
      </c>
      <c r="C4" s="106" t="s">
        <v>86</v>
      </c>
      <c r="D4" s="29">
        <f>LARGE(RECAP!$D4:$T4,1)</f>
        <v>0</v>
      </c>
      <c r="E4" s="29">
        <f>LARGE(RECAP!$D4:$T4,2)</f>
        <v>0</v>
      </c>
      <c r="F4" s="29">
        <f>LARGE(RECAP!$D4:$T4,3)</f>
        <v>0</v>
      </c>
      <c r="G4" s="29">
        <f>LARGE(RECAP!$D4:$T4,4)</f>
        <v>0</v>
      </c>
      <c r="H4" s="29">
        <f>LARGE(RECAP!$D4:$T4,5)</f>
        <v>0</v>
      </c>
      <c r="I4" s="29">
        <f>LARGE(RECAP!$D4:$T4,6)</f>
        <v>0</v>
      </c>
      <c r="J4" s="29">
        <f>LARGE(RECAP!$D4:$T4,7)</f>
        <v>0</v>
      </c>
      <c r="K4" s="30">
        <f t="shared" ref="K4:K35" si="0">SUM(D4:J4)</f>
        <v>0</v>
      </c>
      <c r="M4" s="14">
        <f>LARGE(RECAP!$D4:$T4,8)</f>
        <v>0</v>
      </c>
      <c r="N4" s="14">
        <f>LARGE(RECAP!$D4:$T4,9)</f>
        <v>0</v>
      </c>
      <c r="O4" s="14">
        <f>LARGE(RECAP!$D4:$T4,10)</f>
        <v>0</v>
      </c>
      <c r="P4" s="14">
        <f>LARGE(RECAP!$D4:$T4,11)</f>
        <v>0</v>
      </c>
      <c r="Q4" s="14">
        <f>LARGE(RECAP!$D4:$T4,12)</f>
        <v>0</v>
      </c>
      <c r="R4" s="14">
        <f>LARGE(RECAP!$D4:$T4,13)</f>
        <v>0</v>
      </c>
      <c r="S4" s="14">
        <f>LARGE(RECAP!$D4:$T4,14)</f>
        <v>0</v>
      </c>
      <c r="T4" s="14">
        <f>LARGE(RECAP!$D4:$T4,15)</f>
        <v>0</v>
      </c>
      <c r="U4" s="14">
        <f>LARGE(RECAP!$D4:$T4,16)</f>
        <v>0</v>
      </c>
      <c r="V4" s="14">
        <f>LARGE(RECAP!$D4:$T4,17)</f>
        <v>0</v>
      </c>
      <c r="W4" s="54">
        <v>1</v>
      </c>
      <c r="X4" s="69" t="s">
        <v>78</v>
      </c>
      <c r="Y4" s="26">
        <v>20.7</v>
      </c>
      <c r="Z4" s="47" t="s">
        <v>108</v>
      </c>
      <c r="AA4" s="27">
        <v>300</v>
      </c>
      <c r="AB4" s="27">
        <v>300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31">
        <v>600</v>
      </c>
      <c r="AI4" s="12"/>
      <c r="AJ4" s="27">
        <v>0</v>
      </c>
      <c r="AK4" s="27">
        <v>0</v>
      </c>
      <c r="AL4" s="27">
        <v>0</v>
      </c>
      <c r="AO4" s="127" t="s">
        <v>28</v>
      </c>
      <c r="AP4" s="127"/>
    </row>
    <row r="5" spans="1:70" ht="18" customHeight="1">
      <c r="A5" s="69" t="s">
        <v>78</v>
      </c>
      <c r="B5" s="26">
        <v>22.9</v>
      </c>
      <c r="C5" s="47" t="s">
        <v>87</v>
      </c>
      <c r="D5" s="29">
        <f>LARGE(RECAP!$D5:$T5,1)</f>
        <v>0</v>
      </c>
      <c r="E5" s="29">
        <f>LARGE(RECAP!$D5:$T5,2)</f>
        <v>0</v>
      </c>
      <c r="F5" s="29">
        <f>LARGE(RECAP!$D5:$T5,3)</f>
        <v>0</v>
      </c>
      <c r="G5" s="29">
        <f>LARGE(RECAP!$D5:$T5,4)</f>
        <v>0</v>
      </c>
      <c r="H5" s="29">
        <f>LARGE(RECAP!$D5:$T5,5)</f>
        <v>0</v>
      </c>
      <c r="I5" s="29">
        <f>LARGE(RECAP!$D5:$T5,6)</f>
        <v>0</v>
      </c>
      <c r="J5" s="29">
        <f>LARGE(RECAP!$D5:$T5,7)</f>
        <v>0</v>
      </c>
      <c r="K5" s="30">
        <f t="shared" si="0"/>
        <v>0</v>
      </c>
      <c r="M5" s="14">
        <f>LARGE(RECAP!$D5:$T5,8)</f>
        <v>0</v>
      </c>
      <c r="N5" s="14">
        <f>LARGE(RECAP!$D5:$T5,9)</f>
        <v>0</v>
      </c>
      <c r="O5" s="14">
        <f>LARGE(RECAP!$D5:$T5,10)</f>
        <v>0</v>
      </c>
      <c r="P5" s="14">
        <f>LARGE(RECAP!$D5:$T5,11)</f>
        <v>0</v>
      </c>
      <c r="Q5" s="14">
        <f>LARGE(RECAP!$D5:$T5,12)</f>
        <v>0</v>
      </c>
      <c r="R5" s="14">
        <f>LARGE(RECAP!$D5:$T5,13)</f>
        <v>0</v>
      </c>
      <c r="S5" s="14">
        <f>LARGE(RECAP!$D5:$T5,14)</f>
        <v>0</v>
      </c>
      <c r="T5" s="14">
        <f>LARGE(RECAP!$D5:$T5,15)</f>
        <v>0</v>
      </c>
      <c r="U5" s="14">
        <f>LARGE(RECAP!$D5:$T5,16)</f>
        <v>0</v>
      </c>
      <c r="V5" s="14">
        <f>LARGE(RECAP!$D5:$T5,17)</f>
        <v>0</v>
      </c>
      <c r="W5" s="35">
        <v>2</v>
      </c>
      <c r="X5" s="69" t="s">
        <v>78</v>
      </c>
      <c r="Y5" s="26">
        <v>41</v>
      </c>
      <c r="Z5" s="47" t="s">
        <v>121</v>
      </c>
      <c r="AA5" s="28">
        <v>300</v>
      </c>
      <c r="AB5" s="28">
        <v>260</v>
      </c>
      <c r="AC5" s="28">
        <v>0</v>
      </c>
      <c r="AD5" s="28">
        <v>0</v>
      </c>
      <c r="AE5" s="28">
        <v>0</v>
      </c>
      <c r="AF5" s="28">
        <v>0</v>
      </c>
      <c r="AG5" s="28">
        <v>0</v>
      </c>
      <c r="AH5" s="32">
        <v>560</v>
      </c>
      <c r="AI5" s="12"/>
      <c r="AJ5" s="28">
        <v>0</v>
      </c>
      <c r="AK5" s="28">
        <v>0</v>
      </c>
      <c r="AL5" s="28">
        <v>0</v>
      </c>
      <c r="AN5" s="44"/>
      <c r="AO5" s="37" t="s">
        <v>29</v>
      </c>
      <c r="AP5" s="37" t="s">
        <v>30</v>
      </c>
    </row>
    <row r="6" spans="1:70" ht="18">
      <c r="A6" s="69" t="s">
        <v>78</v>
      </c>
      <c r="B6" s="26">
        <v>34.5</v>
      </c>
      <c r="C6" s="47" t="s">
        <v>88</v>
      </c>
      <c r="D6" s="29">
        <f>LARGE(RECAP!$D6:$T6,1)</f>
        <v>0</v>
      </c>
      <c r="E6" s="29">
        <f>LARGE(RECAP!$D6:$T6,2)</f>
        <v>0</v>
      </c>
      <c r="F6" s="29">
        <f>LARGE(RECAP!$D6:$T6,3)</f>
        <v>0</v>
      </c>
      <c r="G6" s="29">
        <f>LARGE(RECAP!$D6:$T6,4)</f>
        <v>0</v>
      </c>
      <c r="H6" s="29">
        <f>LARGE(RECAP!$D6:$T6,5)</f>
        <v>0</v>
      </c>
      <c r="I6" s="29">
        <f>LARGE(RECAP!$D6:$T6,6)</f>
        <v>0</v>
      </c>
      <c r="J6" s="29">
        <f>LARGE(RECAP!$D6:$T6,7)</f>
        <v>0</v>
      </c>
      <c r="K6" s="30">
        <f t="shared" si="0"/>
        <v>0</v>
      </c>
      <c r="M6" s="14">
        <f>LARGE(RECAP!$D6:$T6,8)</f>
        <v>0</v>
      </c>
      <c r="N6" s="14">
        <f>LARGE(RECAP!$D6:$T6,9)</f>
        <v>0</v>
      </c>
      <c r="O6" s="14">
        <f>LARGE(RECAP!$D6:$T6,10)</f>
        <v>0</v>
      </c>
      <c r="P6" s="14">
        <f>LARGE(RECAP!$D6:$T6,11)</f>
        <v>0</v>
      </c>
      <c r="Q6" s="14">
        <f>LARGE(RECAP!$D6:$T6,12)</f>
        <v>0</v>
      </c>
      <c r="R6" s="14">
        <f>LARGE(RECAP!$D6:$T6,13)</f>
        <v>0</v>
      </c>
      <c r="S6" s="14">
        <f>LARGE(RECAP!$D6:$T6,14)</f>
        <v>0</v>
      </c>
      <c r="T6" s="14">
        <f>LARGE(RECAP!$D6:$T6,15)</f>
        <v>0</v>
      </c>
      <c r="U6" s="14">
        <f>LARGE(RECAP!$D6:$T6,16)</f>
        <v>0</v>
      </c>
      <c r="V6" s="14">
        <f>LARGE(RECAP!$D6:$T6,17)</f>
        <v>0</v>
      </c>
      <c r="W6" s="35">
        <v>3</v>
      </c>
      <c r="X6" s="69" t="s">
        <v>78</v>
      </c>
      <c r="Y6" s="26">
        <v>33.9</v>
      </c>
      <c r="Z6" s="47" t="s">
        <v>142</v>
      </c>
      <c r="AA6" s="28">
        <v>300</v>
      </c>
      <c r="AB6" s="28">
        <v>200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32">
        <v>500</v>
      </c>
      <c r="AI6" s="12"/>
      <c r="AJ6" s="28">
        <v>0</v>
      </c>
      <c r="AK6" s="28">
        <v>0</v>
      </c>
      <c r="AL6" s="28">
        <v>0</v>
      </c>
      <c r="AN6" s="44"/>
      <c r="AO6" s="50" t="s">
        <v>65</v>
      </c>
      <c r="AP6" s="51" t="s">
        <v>66</v>
      </c>
    </row>
    <row r="7" spans="1:70" ht="17.100000000000001" customHeight="1">
      <c r="A7" s="69" t="s">
        <v>78</v>
      </c>
      <c r="B7" s="26">
        <v>9.1999999999999993</v>
      </c>
      <c r="C7" s="47" t="s">
        <v>89</v>
      </c>
      <c r="D7" s="29">
        <f>LARGE(RECAP!$D7:$T7,1)</f>
        <v>0</v>
      </c>
      <c r="E7" s="29">
        <f>LARGE(RECAP!$D7:$T7,2)</f>
        <v>0</v>
      </c>
      <c r="F7" s="29">
        <f>LARGE(RECAP!$D7:$T7,3)</f>
        <v>0</v>
      </c>
      <c r="G7" s="29">
        <f>LARGE(RECAP!$D7:$T7,4)</f>
        <v>0</v>
      </c>
      <c r="H7" s="29">
        <f>LARGE(RECAP!$D7:$T7,5)</f>
        <v>0</v>
      </c>
      <c r="I7" s="29">
        <f>LARGE(RECAP!$D7:$T7,6)</f>
        <v>0</v>
      </c>
      <c r="J7" s="29">
        <f>LARGE(RECAP!$D7:$T7,7)</f>
        <v>0</v>
      </c>
      <c r="K7" s="30">
        <f t="shared" si="0"/>
        <v>0</v>
      </c>
      <c r="M7" s="14">
        <f>LARGE(RECAP!$D7:$T7,8)</f>
        <v>0</v>
      </c>
      <c r="N7" s="14">
        <f>LARGE(RECAP!$D7:$T7,9)</f>
        <v>0</v>
      </c>
      <c r="O7" s="14">
        <f>LARGE(RECAP!$D7:$T7,10)</f>
        <v>0</v>
      </c>
      <c r="P7" s="14">
        <f>LARGE(RECAP!$D7:$T7,11)</f>
        <v>0</v>
      </c>
      <c r="Q7" s="14">
        <f>LARGE(RECAP!$D7:$T7,12)</f>
        <v>0</v>
      </c>
      <c r="R7" s="14">
        <f>LARGE(RECAP!$D7:$T7,13)</f>
        <v>0</v>
      </c>
      <c r="S7" s="14">
        <f>LARGE(RECAP!$D7:$T7,14)</f>
        <v>0</v>
      </c>
      <c r="T7" s="14">
        <f>LARGE(RECAP!$D7:$T7,15)</f>
        <v>0</v>
      </c>
      <c r="U7" s="14">
        <f>LARGE(RECAP!$D7:$T7,16)</f>
        <v>0</v>
      </c>
      <c r="V7" s="14">
        <f>LARGE(RECAP!$D7:$T7,17)</f>
        <v>0</v>
      </c>
      <c r="W7" s="35">
        <v>4</v>
      </c>
      <c r="X7" s="69" t="s">
        <v>78</v>
      </c>
      <c r="Y7" s="26">
        <v>17.399999999999999</v>
      </c>
      <c r="Z7" s="47" t="s">
        <v>113</v>
      </c>
      <c r="AA7" s="28">
        <v>240</v>
      </c>
      <c r="AB7" s="28">
        <v>240</v>
      </c>
      <c r="AC7" s="28">
        <v>0</v>
      </c>
      <c r="AD7" s="28">
        <v>0</v>
      </c>
      <c r="AE7" s="28">
        <v>0</v>
      </c>
      <c r="AF7" s="28">
        <v>0</v>
      </c>
      <c r="AG7" s="28">
        <v>0</v>
      </c>
      <c r="AH7" s="32">
        <v>480</v>
      </c>
      <c r="AI7" s="12"/>
      <c r="AJ7" s="28">
        <v>0</v>
      </c>
      <c r="AK7" s="28">
        <v>0</v>
      </c>
      <c r="AL7" s="28">
        <v>0</v>
      </c>
      <c r="AN7" s="47" t="s">
        <v>31</v>
      </c>
      <c r="AO7" s="52">
        <f>'SGA1'!$F$100</f>
        <v>23</v>
      </c>
      <c r="AP7" s="48">
        <f>RECAP!D$105</f>
        <v>23</v>
      </c>
      <c r="AQ7" s="36" t="str">
        <f t="shared" ref="AQ7:AQ12" si="1">IF(AO7&lt;&gt;AP7,"ERREUR","")</f>
        <v/>
      </c>
    </row>
    <row r="8" spans="1:70" ht="18" customHeight="1">
      <c r="A8" s="69" t="s">
        <v>77</v>
      </c>
      <c r="B8" s="26">
        <v>16.8</v>
      </c>
      <c r="C8" s="47" t="s">
        <v>90</v>
      </c>
      <c r="D8" s="29">
        <f>LARGE(RECAP!$D8:$T8,1)</f>
        <v>0</v>
      </c>
      <c r="E8" s="29">
        <f>LARGE(RECAP!$D8:$T8,2)</f>
        <v>0</v>
      </c>
      <c r="F8" s="29">
        <f>LARGE(RECAP!$D8:$T8,3)</f>
        <v>0</v>
      </c>
      <c r="G8" s="29">
        <f>LARGE(RECAP!$D8:$T8,4)</f>
        <v>0</v>
      </c>
      <c r="H8" s="29">
        <f>LARGE(RECAP!$D8:$T8,5)</f>
        <v>0</v>
      </c>
      <c r="I8" s="29">
        <f>LARGE(RECAP!$D8:$T8,6)</f>
        <v>0</v>
      </c>
      <c r="J8" s="29">
        <f>LARGE(RECAP!$D8:$T8,7)</f>
        <v>0</v>
      </c>
      <c r="K8" s="30">
        <f t="shared" si="0"/>
        <v>0</v>
      </c>
      <c r="M8" s="14">
        <f>LARGE(RECAP!$D8:$T8,8)</f>
        <v>0</v>
      </c>
      <c r="N8" s="14">
        <f>LARGE(RECAP!$D8:$T8,9)</f>
        <v>0</v>
      </c>
      <c r="O8" s="14">
        <f>LARGE(RECAP!$D8:$T8,10)</f>
        <v>0</v>
      </c>
      <c r="P8" s="14">
        <f>LARGE(RECAP!$D8:$T8,11)</f>
        <v>0</v>
      </c>
      <c r="Q8" s="14">
        <f>LARGE(RECAP!$D8:$T8,12)</f>
        <v>0</v>
      </c>
      <c r="R8" s="14">
        <f>LARGE(RECAP!$D8:$T8,13)</f>
        <v>0</v>
      </c>
      <c r="S8" s="14">
        <f>LARGE(RECAP!$D8:$T8,14)</f>
        <v>0</v>
      </c>
      <c r="T8" s="14">
        <f>LARGE(RECAP!$D8:$T8,15)</f>
        <v>0</v>
      </c>
      <c r="U8" s="14">
        <f>LARGE(RECAP!$D8:$T8,16)</f>
        <v>0</v>
      </c>
      <c r="V8" s="14">
        <f>LARGE(RECAP!$D8:$T8,17)</f>
        <v>0</v>
      </c>
      <c r="W8" s="35">
        <v>5</v>
      </c>
      <c r="X8" s="69" t="s">
        <v>78</v>
      </c>
      <c r="Y8" s="26">
        <v>22.4</v>
      </c>
      <c r="Z8" s="47" t="s">
        <v>148</v>
      </c>
      <c r="AA8" s="28">
        <v>260</v>
      </c>
      <c r="AB8" s="28">
        <v>190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32">
        <v>450</v>
      </c>
      <c r="AJ8" s="28">
        <v>0</v>
      </c>
      <c r="AK8" s="28">
        <v>0</v>
      </c>
      <c r="AL8" s="28">
        <v>0</v>
      </c>
      <c r="AN8" s="47" t="s">
        <v>32</v>
      </c>
      <c r="AO8" s="52">
        <f>'SGA2'!$F$100</f>
        <v>22</v>
      </c>
      <c r="AP8" s="48">
        <f>RECAP!E$105</f>
        <v>22</v>
      </c>
      <c r="AQ8" s="36" t="str">
        <f t="shared" si="1"/>
        <v/>
      </c>
    </row>
    <row r="9" spans="1:70" ht="18" customHeight="1">
      <c r="A9" s="69" t="s">
        <v>77</v>
      </c>
      <c r="B9" s="26">
        <v>30</v>
      </c>
      <c r="C9" s="47" t="s">
        <v>91</v>
      </c>
      <c r="D9" s="29">
        <f>LARGE(RECAP!$D9:$T9,1)</f>
        <v>0</v>
      </c>
      <c r="E9" s="29">
        <f>LARGE(RECAP!$D9:$T9,2)</f>
        <v>0</v>
      </c>
      <c r="F9" s="29">
        <f>LARGE(RECAP!$D9:$T9,3)</f>
        <v>0</v>
      </c>
      <c r="G9" s="29">
        <f>LARGE(RECAP!$D9:$T9,4)</f>
        <v>0</v>
      </c>
      <c r="H9" s="29">
        <f>LARGE(RECAP!$D9:$T9,5)</f>
        <v>0</v>
      </c>
      <c r="I9" s="29">
        <f>LARGE(RECAP!$D9:$T9,6)</f>
        <v>0</v>
      </c>
      <c r="J9" s="29">
        <f>LARGE(RECAP!$D9:$T9,7)</f>
        <v>0</v>
      </c>
      <c r="K9" s="30">
        <f t="shared" si="0"/>
        <v>0</v>
      </c>
      <c r="M9" s="14">
        <f>LARGE(RECAP!$D9:$T9,8)</f>
        <v>0</v>
      </c>
      <c r="N9" s="14">
        <f>LARGE(RECAP!$D9:$T9,9)</f>
        <v>0</v>
      </c>
      <c r="O9" s="14">
        <f>LARGE(RECAP!$D9:$T9,10)</f>
        <v>0</v>
      </c>
      <c r="P9" s="14">
        <f>LARGE(RECAP!$D9:$T9,11)</f>
        <v>0</v>
      </c>
      <c r="Q9" s="14">
        <f>LARGE(RECAP!$D9:$T9,12)</f>
        <v>0</v>
      </c>
      <c r="R9" s="14">
        <f>LARGE(RECAP!$D9:$T9,13)</f>
        <v>0</v>
      </c>
      <c r="S9" s="14">
        <f>LARGE(RECAP!$D9:$T9,14)</f>
        <v>0</v>
      </c>
      <c r="T9" s="14">
        <f>LARGE(RECAP!$D9:$T9,15)</f>
        <v>0</v>
      </c>
      <c r="U9" s="14">
        <f>LARGE(RECAP!$D9:$T9,16)</f>
        <v>0</v>
      </c>
      <c r="V9" s="14">
        <f>LARGE(RECAP!$D9:$T9,17)</f>
        <v>0</v>
      </c>
      <c r="W9" s="35">
        <v>6</v>
      </c>
      <c r="X9" s="69" t="s">
        <v>78</v>
      </c>
      <c r="Y9" s="76">
        <v>21.6</v>
      </c>
      <c r="Z9" s="105" t="s">
        <v>146</v>
      </c>
      <c r="AA9" s="28">
        <v>260</v>
      </c>
      <c r="AB9" s="28">
        <v>180</v>
      </c>
      <c r="AC9" s="28">
        <v>0</v>
      </c>
      <c r="AD9" s="28">
        <v>0</v>
      </c>
      <c r="AE9" s="28">
        <v>0</v>
      </c>
      <c r="AF9" s="28">
        <v>0</v>
      </c>
      <c r="AG9" s="28">
        <v>0</v>
      </c>
      <c r="AH9" s="32">
        <v>440</v>
      </c>
      <c r="AI9" s="12"/>
      <c r="AJ9" s="28">
        <v>0</v>
      </c>
      <c r="AK9" s="28">
        <v>0</v>
      </c>
      <c r="AL9" s="28">
        <v>0</v>
      </c>
      <c r="AN9" s="47" t="s">
        <v>33</v>
      </c>
      <c r="AO9" s="52">
        <f>'SGA3'!$F$100</f>
        <v>0</v>
      </c>
      <c r="AP9" s="48">
        <f>RECAP!F$105</f>
        <v>0</v>
      </c>
      <c r="AQ9" s="36" t="str">
        <f t="shared" si="1"/>
        <v/>
      </c>
    </row>
    <row r="10" spans="1:70" ht="18">
      <c r="A10" s="69" t="s">
        <v>78</v>
      </c>
      <c r="B10" s="26">
        <v>12.4</v>
      </c>
      <c r="C10" s="47" t="s">
        <v>92</v>
      </c>
      <c r="D10" s="29">
        <f>LARGE(RECAP!$D10:$T10,1)</f>
        <v>0</v>
      </c>
      <c r="E10" s="29">
        <f>LARGE(RECAP!$D10:$T10,2)</f>
        <v>0</v>
      </c>
      <c r="F10" s="29">
        <f>LARGE(RECAP!$D10:$T10,3)</f>
        <v>0</v>
      </c>
      <c r="G10" s="29">
        <f>LARGE(RECAP!$D10:$T10,4)</f>
        <v>0</v>
      </c>
      <c r="H10" s="29">
        <f>LARGE(RECAP!$D10:$T10,5)</f>
        <v>0</v>
      </c>
      <c r="I10" s="29">
        <f>LARGE(RECAP!$D10:$T10,6)</f>
        <v>0</v>
      </c>
      <c r="J10" s="29">
        <f>LARGE(RECAP!$D10:$T10,7)</f>
        <v>0</v>
      </c>
      <c r="K10" s="30">
        <f t="shared" si="0"/>
        <v>0</v>
      </c>
      <c r="M10" s="14">
        <f>LARGE(RECAP!$D10:$T10,8)</f>
        <v>0</v>
      </c>
      <c r="N10" s="14">
        <f>LARGE(RECAP!$D10:$T10,9)</f>
        <v>0</v>
      </c>
      <c r="O10" s="14">
        <f>LARGE(RECAP!$D10:$T10,10)</f>
        <v>0</v>
      </c>
      <c r="P10" s="14">
        <f>LARGE(RECAP!$D10:$T10,11)</f>
        <v>0</v>
      </c>
      <c r="Q10" s="14">
        <f>LARGE(RECAP!$D10:$T10,12)</f>
        <v>0</v>
      </c>
      <c r="R10" s="14">
        <f>LARGE(RECAP!$D10:$T10,13)</f>
        <v>0</v>
      </c>
      <c r="S10" s="14">
        <f>LARGE(RECAP!$D10:$T10,14)</f>
        <v>0</v>
      </c>
      <c r="T10" s="14">
        <f>LARGE(RECAP!$D10:$T10,15)</f>
        <v>0</v>
      </c>
      <c r="U10" s="14">
        <f>LARGE(RECAP!$D10:$T10,16)</f>
        <v>0</v>
      </c>
      <c r="V10" s="14">
        <f>LARGE(RECAP!$D10:$T10,17)</f>
        <v>0</v>
      </c>
      <c r="W10" s="35">
        <v>7</v>
      </c>
      <c r="X10" s="69" t="s">
        <v>77</v>
      </c>
      <c r="Y10" s="26">
        <v>38.4</v>
      </c>
      <c r="Z10" s="106" t="s">
        <v>112</v>
      </c>
      <c r="AA10" s="28">
        <v>240</v>
      </c>
      <c r="AB10" s="28">
        <v>190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32">
        <v>430</v>
      </c>
      <c r="AJ10" s="28">
        <v>0</v>
      </c>
      <c r="AK10" s="28">
        <v>0</v>
      </c>
      <c r="AL10" s="28">
        <v>0</v>
      </c>
      <c r="AN10" s="47" t="s">
        <v>34</v>
      </c>
      <c r="AO10" s="52">
        <f>'SGA4'!$F$100</f>
        <v>0</v>
      </c>
      <c r="AP10" s="48">
        <f>RECAP!G$105</f>
        <v>0</v>
      </c>
      <c r="AQ10" s="36" t="str">
        <f t="shared" si="1"/>
        <v/>
      </c>
    </row>
    <row r="11" spans="1:70" ht="18">
      <c r="A11" s="69" t="s">
        <v>78</v>
      </c>
      <c r="B11" s="26">
        <v>27.8</v>
      </c>
      <c r="C11" s="47" t="s">
        <v>93</v>
      </c>
      <c r="D11" s="29">
        <f>LARGE(RECAP!$D11:$T11,1)</f>
        <v>0</v>
      </c>
      <c r="E11" s="29">
        <f>LARGE(RECAP!$D11:$T11,2)</f>
        <v>0</v>
      </c>
      <c r="F11" s="29">
        <f>LARGE(RECAP!$D11:$T11,3)</f>
        <v>0</v>
      </c>
      <c r="G11" s="29">
        <f>LARGE(RECAP!$D11:$T11,4)</f>
        <v>0</v>
      </c>
      <c r="H11" s="29">
        <f>LARGE(RECAP!$D11:$T11,5)</f>
        <v>0</v>
      </c>
      <c r="I11" s="29">
        <f>LARGE(RECAP!$D11:$T11,6)</f>
        <v>0</v>
      </c>
      <c r="J11" s="29">
        <f>LARGE(RECAP!$D11:$T11,7)</f>
        <v>0</v>
      </c>
      <c r="K11" s="30">
        <f t="shared" si="0"/>
        <v>0</v>
      </c>
      <c r="M11" s="14">
        <f>LARGE(RECAP!$D11:$T11,8)</f>
        <v>0</v>
      </c>
      <c r="N11" s="14">
        <f>LARGE(RECAP!$D11:$T11,9)</f>
        <v>0</v>
      </c>
      <c r="O11" s="14">
        <f>LARGE(RECAP!$D11:$T11,10)</f>
        <v>0</v>
      </c>
      <c r="P11" s="14">
        <f>LARGE(RECAP!$D11:$T11,11)</f>
        <v>0</v>
      </c>
      <c r="Q11" s="14">
        <f>LARGE(RECAP!$D11:$T11,12)</f>
        <v>0</v>
      </c>
      <c r="R11" s="14">
        <f>LARGE(RECAP!$D11:$T11,13)</f>
        <v>0</v>
      </c>
      <c r="S11" s="14">
        <f>LARGE(RECAP!$D11:$T11,14)</f>
        <v>0</v>
      </c>
      <c r="T11" s="14">
        <f>LARGE(RECAP!$D11:$T11,15)</f>
        <v>0</v>
      </c>
      <c r="U11" s="14">
        <f>LARGE(RECAP!$D11:$T11,16)</f>
        <v>0</v>
      </c>
      <c r="V11" s="14">
        <f>LARGE(RECAP!$D11:$T11,17)</f>
        <v>0</v>
      </c>
      <c r="W11" s="35">
        <v>8</v>
      </c>
      <c r="X11" s="69" t="s">
        <v>78</v>
      </c>
      <c r="Y11" s="26">
        <v>39.5</v>
      </c>
      <c r="Z11" s="47" t="s">
        <v>127</v>
      </c>
      <c r="AA11" s="28">
        <v>260</v>
      </c>
      <c r="AB11" s="28">
        <v>160</v>
      </c>
      <c r="AC11" s="28">
        <v>0</v>
      </c>
      <c r="AD11" s="28">
        <v>0</v>
      </c>
      <c r="AE11" s="28">
        <v>0</v>
      </c>
      <c r="AF11" s="28">
        <v>0</v>
      </c>
      <c r="AG11" s="28">
        <v>0</v>
      </c>
      <c r="AH11" s="32">
        <v>420</v>
      </c>
      <c r="AI11" s="12"/>
      <c r="AJ11" s="28">
        <v>0</v>
      </c>
      <c r="AK11" s="28">
        <v>0</v>
      </c>
      <c r="AL11" s="28">
        <v>0</v>
      </c>
      <c r="AN11" s="47" t="s">
        <v>35</v>
      </c>
      <c r="AO11" s="52">
        <f>'SGA5'!$F$100</f>
        <v>0</v>
      </c>
      <c r="AP11" s="48">
        <f>RECAP!H$105</f>
        <v>0</v>
      </c>
      <c r="AQ11" s="36" t="str">
        <f t="shared" si="1"/>
        <v/>
      </c>
    </row>
    <row r="12" spans="1:70" ht="18">
      <c r="A12" s="69" t="s">
        <v>77</v>
      </c>
      <c r="B12" s="26">
        <v>23.8</v>
      </c>
      <c r="C12" s="47" t="s">
        <v>94</v>
      </c>
      <c r="D12" s="29">
        <f>LARGE(RECAP!$D12:$T12,1)</f>
        <v>0</v>
      </c>
      <c r="E12" s="29">
        <f>LARGE(RECAP!$D12:$T12,2)</f>
        <v>0</v>
      </c>
      <c r="F12" s="29">
        <f>LARGE(RECAP!$D12:$T12,3)</f>
        <v>0</v>
      </c>
      <c r="G12" s="29">
        <f>LARGE(RECAP!$D12:$T12,4)</f>
        <v>0</v>
      </c>
      <c r="H12" s="29">
        <f>LARGE(RECAP!$D12:$T12,5)</f>
        <v>0</v>
      </c>
      <c r="I12" s="29">
        <f>LARGE(RECAP!$D12:$T12,6)</f>
        <v>0</v>
      </c>
      <c r="J12" s="29">
        <f>LARGE(RECAP!$D12:$T12,7)</f>
        <v>0</v>
      </c>
      <c r="K12" s="30">
        <f t="shared" si="0"/>
        <v>0</v>
      </c>
      <c r="M12" s="14">
        <f>LARGE(RECAP!$D12:$T12,8)</f>
        <v>0</v>
      </c>
      <c r="N12" s="14">
        <f>LARGE(RECAP!$D12:$T12,9)</f>
        <v>0</v>
      </c>
      <c r="O12" s="14">
        <f>LARGE(RECAP!$D12:$T12,10)</f>
        <v>0</v>
      </c>
      <c r="P12" s="14">
        <f>LARGE(RECAP!$D12:$T12,11)</f>
        <v>0</v>
      </c>
      <c r="Q12" s="14">
        <f>LARGE(RECAP!$D12:$T12,12)</f>
        <v>0</v>
      </c>
      <c r="R12" s="14">
        <f>LARGE(RECAP!$D12:$T12,13)</f>
        <v>0</v>
      </c>
      <c r="S12" s="14">
        <f>LARGE(RECAP!$D12:$T12,14)</f>
        <v>0</v>
      </c>
      <c r="T12" s="14">
        <f>LARGE(RECAP!$D12:$T12,15)</f>
        <v>0</v>
      </c>
      <c r="U12" s="14">
        <f>LARGE(RECAP!$D12:$T12,16)</f>
        <v>0</v>
      </c>
      <c r="V12" s="14">
        <f>LARGE(RECAP!$D12:$T12,17)</f>
        <v>0</v>
      </c>
      <c r="W12" s="35">
        <v>9</v>
      </c>
      <c r="X12" s="69" t="s">
        <v>78</v>
      </c>
      <c r="Y12" s="26">
        <v>17.399999999999999</v>
      </c>
      <c r="Z12" s="47" t="s">
        <v>107</v>
      </c>
      <c r="AA12" s="28">
        <v>220</v>
      </c>
      <c r="AB12" s="28">
        <v>190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32">
        <v>410</v>
      </c>
      <c r="AI12" s="12"/>
      <c r="AJ12" s="28">
        <v>0</v>
      </c>
      <c r="AK12" s="28">
        <v>0</v>
      </c>
      <c r="AL12" s="28">
        <v>0</v>
      </c>
      <c r="AN12" s="47" t="s">
        <v>36</v>
      </c>
      <c r="AO12" s="52">
        <f>'SGA6'!$F$100</f>
        <v>0</v>
      </c>
      <c r="AP12" s="48">
        <f>RECAP!I$105</f>
        <v>0</v>
      </c>
      <c r="AQ12" s="36" t="str">
        <f t="shared" si="1"/>
        <v/>
      </c>
    </row>
    <row r="13" spans="1:70" ht="18">
      <c r="A13" s="69" t="s">
        <v>78</v>
      </c>
      <c r="B13" s="26">
        <v>10.1</v>
      </c>
      <c r="C13" s="47" t="s">
        <v>95</v>
      </c>
      <c r="D13" s="29">
        <f>LARGE(RECAP!$D13:$T13,1)</f>
        <v>0</v>
      </c>
      <c r="E13" s="29">
        <f>LARGE(RECAP!$D13:$T13,2)</f>
        <v>0</v>
      </c>
      <c r="F13" s="29">
        <f>LARGE(RECAP!$D13:$T13,3)</f>
        <v>0</v>
      </c>
      <c r="G13" s="29">
        <f>LARGE(RECAP!$D13:$T13,4)</f>
        <v>0</v>
      </c>
      <c r="H13" s="29">
        <f>LARGE(RECAP!$D13:$T13,5)</f>
        <v>0</v>
      </c>
      <c r="I13" s="29">
        <f>LARGE(RECAP!$D13:$T13,6)</f>
        <v>0</v>
      </c>
      <c r="J13" s="29">
        <f>LARGE(RECAP!$D13:$T13,7)</f>
        <v>0</v>
      </c>
      <c r="K13" s="30">
        <f t="shared" si="0"/>
        <v>0</v>
      </c>
      <c r="M13" s="14">
        <f>LARGE(RECAP!$D13:$T13,8)</f>
        <v>0</v>
      </c>
      <c r="N13" s="14">
        <f>LARGE(RECAP!$D13:$T13,9)</f>
        <v>0</v>
      </c>
      <c r="O13" s="14">
        <f>LARGE(RECAP!$D13:$T13,10)</f>
        <v>0</v>
      </c>
      <c r="P13" s="14">
        <f>LARGE(RECAP!$D13:$T13,11)</f>
        <v>0</v>
      </c>
      <c r="Q13" s="14">
        <f>LARGE(RECAP!$D13:$T13,12)</f>
        <v>0</v>
      </c>
      <c r="R13" s="14">
        <f>LARGE(RECAP!$D13:$T13,13)</f>
        <v>0</v>
      </c>
      <c r="S13" s="14">
        <f>LARGE(RECAP!$D13:$T13,14)</f>
        <v>0</v>
      </c>
      <c r="T13" s="14">
        <f>LARGE(RECAP!$D13:$T13,15)</f>
        <v>0</v>
      </c>
      <c r="U13" s="14">
        <f>LARGE(RECAP!$D13:$T13,16)</f>
        <v>0</v>
      </c>
      <c r="V13" s="14">
        <f>LARGE(RECAP!$D13:$T13,17)</f>
        <v>0</v>
      </c>
      <c r="W13" s="35">
        <v>10</v>
      </c>
      <c r="X13" s="69" t="s">
        <v>78</v>
      </c>
      <c r="Y13" s="26">
        <v>12.5</v>
      </c>
      <c r="Z13" s="47" t="s">
        <v>111</v>
      </c>
      <c r="AA13" s="28">
        <v>220</v>
      </c>
      <c r="AB13" s="28">
        <v>180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32">
        <v>400</v>
      </c>
      <c r="AJ13" s="28">
        <v>0</v>
      </c>
      <c r="AK13" s="28">
        <v>0</v>
      </c>
      <c r="AL13" s="28">
        <v>0</v>
      </c>
      <c r="AN13" s="47" t="s">
        <v>37</v>
      </c>
      <c r="AO13" s="52">
        <f>'SGA7'!$F$100</f>
        <v>0</v>
      </c>
      <c r="AP13" s="48">
        <f>RECAP!J$105</f>
        <v>0</v>
      </c>
      <c r="AQ13" s="36" t="str">
        <f>IF(AO13&lt;&gt;AP13,"ERREUR","")</f>
        <v/>
      </c>
    </row>
    <row r="14" spans="1:70" ht="18">
      <c r="A14" s="69" t="s">
        <v>78</v>
      </c>
      <c r="B14" s="26">
        <v>34.6</v>
      </c>
      <c r="C14" s="47" t="s">
        <v>96</v>
      </c>
      <c r="D14" s="29">
        <f>LARGE(RECAP!$D14:$T14,1)</f>
        <v>0</v>
      </c>
      <c r="E14" s="29">
        <f>LARGE(RECAP!$D14:$T14,2)</f>
        <v>0</v>
      </c>
      <c r="F14" s="29">
        <f>LARGE(RECAP!$D14:$T14,3)</f>
        <v>0</v>
      </c>
      <c r="G14" s="29">
        <f>LARGE(RECAP!$D14:$T14,4)</f>
        <v>0</v>
      </c>
      <c r="H14" s="29">
        <f>LARGE(RECAP!$D14:$T14,5)</f>
        <v>0</v>
      </c>
      <c r="I14" s="29">
        <f>LARGE(RECAP!$D14:$T14,6)</f>
        <v>0</v>
      </c>
      <c r="J14" s="29">
        <f>LARGE(RECAP!$D14:$T14,7)</f>
        <v>0</v>
      </c>
      <c r="K14" s="30">
        <f t="shared" si="0"/>
        <v>0</v>
      </c>
      <c r="M14" s="14">
        <f>LARGE(RECAP!$D14:$T14,8)</f>
        <v>0</v>
      </c>
      <c r="N14" s="14">
        <f>LARGE(RECAP!$D14:$T14,9)</f>
        <v>0</v>
      </c>
      <c r="O14" s="14">
        <f>LARGE(RECAP!$D14:$T14,10)</f>
        <v>0</v>
      </c>
      <c r="P14" s="14">
        <f>LARGE(RECAP!$D14:$T14,11)</f>
        <v>0</v>
      </c>
      <c r="Q14" s="14">
        <f>LARGE(RECAP!$D14:$T14,12)</f>
        <v>0</v>
      </c>
      <c r="R14" s="14">
        <f>LARGE(RECAP!$D14:$T14,13)</f>
        <v>0</v>
      </c>
      <c r="S14" s="14">
        <f>LARGE(RECAP!$D14:$T14,14)</f>
        <v>0</v>
      </c>
      <c r="T14" s="14">
        <f>LARGE(RECAP!$D14:$T14,15)</f>
        <v>0</v>
      </c>
      <c r="U14" s="14">
        <f>LARGE(RECAP!$D14:$T14,16)</f>
        <v>0</v>
      </c>
      <c r="V14" s="14">
        <f>LARGE(RECAP!$D14:$T14,17)</f>
        <v>0</v>
      </c>
      <c r="W14" s="35">
        <v>11</v>
      </c>
      <c r="X14" s="69" t="s">
        <v>78</v>
      </c>
      <c r="Y14" s="26">
        <v>17.3</v>
      </c>
      <c r="Z14" s="47" t="s">
        <v>126</v>
      </c>
      <c r="AA14" s="28">
        <v>200</v>
      </c>
      <c r="AB14" s="28">
        <v>200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32">
        <v>400</v>
      </c>
      <c r="AI14" s="12"/>
      <c r="AJ14" s="28">
        <v>0</v>
      </c>
      <c r="AK14" s="28">
        <v>0</v>
      </c>
      <c r="AL14" s="28">
        <v>0</v>
      </c>
      <c r="AN14" s="47" t="s">
        <v>38</v>
      </c>
      <c r="AO14" s="52">
        <f>'SGA8'!$F$100</f>
        <v>0</v>
      </c>
      <c r="AP14" s="48">
        <f>RECAP!K$105</f>
        <v>0</v>
      </c>
      <c r="AQ14" s="36" t="str">
        <f t="shared" ref="AQ14:AQ23" si="2">IF(AO14&lt;&gt;AP14,"ERREUR","")</f>
        <v/>
      </c>
    </row>
    <row r="15" spans="1:70" ht="18">
      <c r="A15" s="69" t="s">
        <v>78</v>
      </c>
      <c r="B15" s="26">
        <v>54</v>
      </c>
      <c r="C15" s="47" t="s">
        <v>97</v>
      </c>
      <c r="D15" s="29">
        <f>LARGE(RECAP!$D15:$T15,1)</f>
        <v>0</v>
      </c>
      <c r="E15" s="29">
        <f>LARGE(RECAP!$D15:$T15,2)</f>
        <v>0</v>
      </c>
      <c r="F15" s="29">
        <f>LARGE(RECAP!$D15:$T15,3)</f>
        <v>0</v>
      </c>
      <c r="G15" s="29">
        <f>LARGE(RECAP!$D15:$T15,4)</f>
        <v>0</v>
      </c>
      <c r="H15" s="29">
        <f>LARGE(RECAP!$D15:$T15,5)</f>
        <v>0</v>
      </c>
      <c r="I15" s="29">
        <f>LARGE(RECAP!$D15:$T15,6)</f>
        <v>0</v>
      </c>
      <c r="J15" s="29">
        <f>LARGE(RECAP!$D15:$T15,7)</f>
        <v>0</v>
      </c>
      <c r="K15" s="30">
        <f t="shared" si="0"/>
        <v>0</v>
      </c>
      <c r="M15" s="14">
        <f>LARGE(RECAP!$D15:$T15,8)</f>
        <v>0</v>
      </c>
      <c r="N15" s="14">
        <f>LARGE(RECAP!$D15:$T15,9)</f>
        <v>0</v>
      </c>
      <c r="O15" s="14">
        <f>LARGE(RECAP!$D15:$T15,10)</f>
        <v>0</v>
      </c>
      <c r="P15" s="14">
        <f>LARGE(RECAP!$D15:$T15,11)</f>
        <v>0</v>
      </c>
      <c r="Q15" s="14">
        <f>LARGE(RECAP!$D15:$T15,12)</f>
        <v>0</v>
      </c>
      <c r="R15" s="14">
        <f>LARGE(RECAP!$D15:$T15,13)</f>
        <v>0</v>
      </c>
      <c r="S15" s="14">
        <f>LARGE(RECAP!$D15:$T15,14)</f>
        <v>0</v>
      </c>
      <c r="T15" s="14">
        <f>LARGE(RECAP!$D15:$T15,15)</f>
        <v>0</v>
      </c>
      <c r="U15" s="14">
        <f>LARGE(RECAP!$D15:$T15,16)</f>
        <v>0</v>
      </c>
      <c r="V15" s="14">
        <f>LARGE(RECAP!$D15:$T15,17)</f>
        <v>0</v>
      </c>
      <c r="W15" s="35">
        <v>12</v>
      </c>
      <c r="X15" s="69" t="s">
        <v>82</v>
      </c>
      <c r="Y15" s="26">
        <v>54</v>
      </c>
      <c r="Z15" s="47" t="s">
        <v>109</v>
      </c>
      <c r="AA15" s="28">
        <v>220</v>
      </c>
      <c r="AB15" s="28">
        <v>170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32">
        <v>390</v>
      </c>
      <c r="AI15" s="12"/>
      <c r="AJ15" s="28">
        <v>0</v>
      </c>
      <c r="AK15" s="28">
        <v>0</v>
      </c>
      <c r="AL15" s="28">
        <v>0</v>
      </c>
      <c r="AN15" s="47" t="s">
        <v>39</v>
      </c>
      <c r="AO15" s="52">
        <f>'SGA9'!$F$100</f>
        <v>0</v>
      </c>
      <c r="AP15" s="48">
        <f>RECAP!L$105</f>
        <v>0</v>
      </c>
      <c r="AQ15" s="36" t="str">
        <f t="shared" si="2"/>
        <v/>
      </c>
    </row>
    <row r="16" spans="1:70" ht="18">
      <c r="A16" s="69" t="s">
        <v>78</v>
      </c>
      <c r="B16" s="26">
        <v>22.5</v>
      </c>
      <c r="C16" s="47" t="s">
        <v>98</v>
      </c>
      <c r="D16" s="29">
        <f>LARGE(RECAP!$D16:$T16,1)</f>
        <v>0</v>
      </c>
      <c r="E16" s="29">
        <f>LARGE(RECAP!$D16:$T16,2)</f>
        <v>0</v>
      </c>
      <c r="F16" s="29">
        <f>LARGE(RECAP!$D16:$T16,3)</f>
        <v>0</v>
      </c>
      <c r="G16" s="29">
        <f>LARGE(RECAP!$D16:$T16,4)</f>
        <v>0</v>
      </c>
      <c r="H16" s="29">
        <f>LARGE(RECAP!$D16:$T16,5)</f>
        <v>0</v>
      </c>
      <c r="I16" s="29">
        <f>LARGE(RECAP!$D16:$T16,6)</f>
        <v>0</v>
      </c>
      <c r="J16" s="29">
        <f>LARGE(RECAP!$D16:$T16,7)</f>
        <v>0</v>
      </c>
      <c r="K16" s="30">
        <f t="shared" si="0"/>
        <v>0</v>
      </c>
      <c r="M16" s="14">
        <f>LARGE(RECAP!$D16:$T16,8)</f>
        <v>0</v>
      </c>
      <c r="N16" s="14">
        <f>LARGE(RECAP!$D16:$T16,9)</f>
        <v>0</v>
      </c>
      <c r="O16" s="14">
        <f>LARGE(RECAP!$D16:$T16,10)</f>
        <v>0</v>
      </c>
      <c r="P16" s="14">
        <f>LARGE(RECAP!$D16:$T16,11)</f>
        <v>0</v>
      </c>
      <c r="Q16" s="14">
        <f>LARGE(RECAP!$D16:$T16,12)</f>
        <v>0</v>
      </c>
      <c r="R16" s="14">
        <f>LARGE(RECAP!$D16:$T16,13)</f>
        <v>0</v>
      </c>
      <c r="S16" s="14">
        <f>LARGE(RECAP!$D16:$T16,14)</f>
        <v>0</v>
      </c>
      <c r="T16" s="14">
        <f>LARGE(RECAP!$D16:$T16,15)</f>
        <v>0</v>
      </c>
      <c r="U16" s="14">
        <f>LARGE(RECAP!$D16:$T16,16)</f>
        <v>0</v>
      </c>
      <c r="V16" s="14">
        <f>LARGE(RECAP!$D16:$T16,17)</f>
        <v>0</v>
      </c>
      <c r="W16" s="35">
        <v>13</v>
      </c>
      <c r="X16" s="69" t="s">
        <v>77</v>
      </c>
      <c r="Y16" s="26">
        <v>33.6</v>
      </c>
      <c r="Z16" s="47" t="s">
        <v>122</v>
      </c>
      <c r="AA16" s="28">
        <v>200</v>
      </c>
      <c r="AB16" s="28">
        <v>170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32">
        <v>370</v>
      </c>
      <c r="AI16" s="12"/>
      <c r="AJ16" s="28">
        <v>0</v>
      </c>
      <c r="AK16" s="28">
        <v>0</v>
      </c>
      <c r="AL16" s="28">
        <v>0</v>
      </c>
      <c r="AN16" s="47" t="s">
        <v>40</v>
      </c>
      <c r="AO16" s="52">
        <f>'SGA10'!$F$100</f>
        <v>0</v>
      </c>
      <c r="AP16" s="48">
        <f>RECAP!M$105</f>
        <v>0</v>
      </c>
      <c r="AQ16" s="36" t="str">
        <f t="shared" si="2"/>
        <v/>
      </c>
    </row>
    <row r="17" spans="1:43" ht="18">
      <c r="A17" s="69" t="s">
        <v>77</v>
      </c>
      <c r="B17" s="26">
        <v>54</v>
      </c>
      <c r="C17" s="47" t="s">
        <v>99</v>
      </c>
      <c r="D17" s="29">
        <f>LARGE(RECAP!$D17:$T17,1)</f>
        <v>0</v>
      </c>
      <c r="E17" s="29">
        <f>LARGE(RECAP!$D17:$T17,2)</f>
        <v>0</v>
      </c>
      <c r="F17" s="29">
        <f>LARGE(RECAP!$D17:$T17,3)</f>
        <v>0</v>
      </c>
      <c r="G17" s="29">
        <f>LARGE(RECAP!$D17:$T17,4)</f>
        <v>0</v>
      </c>
      <c r="H17" s="29">
        <f>LARGE(RECAP!$D17:$T17,5)</f>
        <v>0</v>
      </c>
      <c r="I17" s="29">
        <f>LARGE(RECAP!$D17:$T17,6)</f>
        <v>0</v>
      </c>
      <c r="J17" s="29">
        <f>LARGE(RECAP!$D17:$T17,7)</f>
        <v>0</v>
      </c>
      <c r="K17" s="30">
        <f t="shared" si="0"/>
        <v>0</v>
      </c>
      <c r="M17" s="14">
        <f>LARGE(RECAP!$D17:$T17,8)</f>
        <v>0</v>
      </c>
      <c r="N17" s="14">
        <f>LARGE(RECAP!$D17:$T17,9)</f>
        <v>0</v>
      </c>
      <c r="O17" s="14">
        <f>LARGE(RECAP!$D17:$T17,10)</f>
        <v>0</v>
      </c>
      <c r="P17" s="14">
        <f>LARGE(RECAP!$D17:$T17,11)</f>
        <v>0</v>
      </c>
      <c r="Q17" s="14">
        <f>LARGE(RECAP!$D17:$T17,12)</f>
        <v>0</v>
      </c>
      <c r="R17" s="14">
        <f>LARGE(RECAP!$D17:$T17,13)</f>
        <v>0</v>
      </c>
      <c r="S17" s="14">
        <f>LARGE(RECAP!$D17:$T17,14)</f>
        <v>0</v>
      </c>
      <c r="T17" s="14">
        <f>LARGE(RECAP!$D17:$T17,15)</f>
        <v>0</v>
      </c>
      <c r="U17" s="14">
        <f>LARGE(RECAP!$D17:$T17,16)</f>
        <v>0</v>
      </c>
      <c r="V17" s="14">
        <f>LARGE(RECAP!$D17:$T17,17)</f>
        <v>0</v>
      </c>
      <c r="W17" s="35">
        <v>14</v>
      </c>
      <c r="X17" s="69" t="s">
        <v>77</v>
      </c>
      <c r="Y17" s="26">
        <v>45.4</v>
      </c>
      <c r="Z17" s="47" t="s">
        <v>155</v>
      </c>
      <c r="AA17" s="28">
        <v>220</v>
      </c>
      <c r="AB17" s="28">
        <v>150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32">
        <v>370</v>
      </c>
      <c r="AI17" s="12"/>
      <c r="AJ17" s="28">
        <v>0</v>
      </c>
      <c r="AK17" s="28">
        <v>0</v>
      </c>
      <c r="AL17" s="28">
        <v>0</v>
      </c>
      <c r="AN17" s="47" t="s">
        <v>41</v>
      </c>
      <c r="AO17" s="52">
        <f>'SGA11'!$F$100</f>
        <v>0</v>
      </c>
      <c r="AP17" s="48">
        <f>RECAP!N$105</f>
        <v>0</v>
      </c>
      <c r="AQ17" s="36" t="str">
        <f t="shared" si="2"/>
        <v/>
      </c>
    </row>
    <row r="18" spans="1:43" ht="18">
      <c r="A18" s="69" t="s">
        <v>77</v>
      </c>
      <c r="B18" s="26">
        <v>30.6</v>
      </c>
      <c r="C18" s="47" t="s">
        <v>100</v>
      </c>
      <c r="D18" s="29">
        <f>LARGE(RECAP!$D18:$T18,1)</f>
        <v>0</v>
      </c>
      <c r="E18" s="29">
        <f>LARGE(RECAP!$D18:$T18,2)</f>
        <v>0</v>
      </c>
      <c r="F18" s="29">
        <f>LARGE(RECAP!$D18:$T18,3)</f>
        <v>0</v>
      </c>
      <c r="G18" s="29">
        <f>LARGE(RECAP!$D18:$T18,4)</f>
        <v>0</v>
      </c>
      <c r="H18" s="29">
        <f>LARGE(RECAP!$D18:$T18,5)</f>
        <v>0</v>
      </c>
      <c r="I18" s="29">
        <f>LARGE(RECAP!$D18:$T18,6)</f>
        <v>0</v>
      </c>
      <c r="J18" s="29">
        <f>LARGE(RECAP!$D18:$T18,7)</f>
        <v>0</v>
      </c>
      <c r="K18" s="30">
        <f t="shared" si="0"/>
        <v>0</v>
      </c>
      <c r="M18" s="14">
        <f>LARGE(RECAP!$D18:$T18,8)</f>
        <v>0</v>
      </c>
      <c r="N18" s="14">
        <f>LARGE(RECAP!$D18:$T18,9)</f>
        <v>0</v>
      </c>
      <c r="O18" s="14">
        <f>LARGE(RECAP!$D18:$T18,10)</f>
        <v>0</v>
      </c>
      <c r="P18" s="14">
        <f>LARGE(RECAP!$D18:$T18,11)</f>
        <v>0</v>
      </c>
      <c r="Q18" s="14">
        <f>LARGE(RECAP!$D18:$T18,12)</f>
        <v>0</v>
      </c>
      <c r="R18" s="14">
        <f>LARGE(RECAP!$D18:$T18,13)</f>
        <v>0</v>
      </c>
      <c r="S18" s="14">
        <f>LARGE(RECAP!$D18:$T18,14)</f>
        <v>0</v>
      </c>
      <c r="T18" s="14">
        <f>LARGE(RECAP!$D18:$T18,15)</f>
        <v>0</v>
      </c>
      <c r="U18" s="14">
        <f>LARGE(RECAP!$D18:$T18,16)</f>
        <v>0</v>
      </c>
      <c r="V18" s="14">
        <f>LARGE(RECAP!$D18:$T18,17)</f>
        <v>0</v>
      </c>
      <c r="W18" s="35">
        <v>15</v>
      </c>
      <c r="X18" s="69" t="s">
        <v>77</v>
      </c>
      <c r="Y18" s="26">
        <v>19.100000000000001</v>
      </c>
      <c r="Z18" s="47" t="s">
        <v>125</v>
      </c>
      <c r="AA18" s="28">
        <v>160</v>
      </c>
      <c r="AB18" s="28">
        <v>160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32">
        <v>320</v>
      </c>
      <c r="AI18" s="12"/>
      <c r="AJ18" s="28">
        <v>0</v>
      </c>
      <c r="AK18" s="28">
        <v>0</v>
      </c>
      <c r="AL18" s="28">
        <v>0</v>
      </c>
      <c r="AN18" s="47" t="s">
        <v>42</v>
      </c>
      <c r="AO18" s="52">
        <f>'SGA12'!$F$100</f>
        <v>0</v>
      </c>
      <c r="AP18" s="48">
        <f>RECAP!O$105</f>
        <v>0</v>
      </c>
      <c r="AQ18" s="36" t="str">
        <f t="shared" si="2"/>
        <v/>
      </c>
    </row>
    <row r="19" spans="1:43" ht="18">
      <c r="A19" s="69" t="s">
        <v>78</v>
      </c>
      <c r="B19" s="26">
        <v>24</v>
      </c>
      <c r="C19" s="47" t="s">
        <v>101</v>
      </c>
      <c r="D19" s="29">
        <f>LARGE(RECAP!$D19:$T19,1)</f>
        <v>0</v>
      </c>
      <c r="E19" s="29">
        <f>LARGE(RECAP!$D19:$T19,2)</f>
        <v>0</v>
      </c>
      <c r="F19" s="29">
        <f>LARGE(RECAP!$D19:$T19,3)</f>
        <v>0</v>
      </c>
      <c r="G19" s="29">
        <f>LARGE(RECAP!$D19:$T19,4)</f>
        <v>0</v>
      </c>
      <c r="H19" s="29">
        <f>LARGE(RECAP!$D19:$T19,5)</f>
        <v>0</v>
      </c>
      <c r="I19" s="29">
        <f>LARGE(RECAP!$D19:$T19,6)</f>
        <v>0</v>
      </c>
      <c r="J19" s="29">
        <f>LARGE(RECAP!$D19:$T19,7)</f>
        <v>0</v>
      </c>
      <c r="K19" s="30">
        <f t="shared" si="0"/>
        <v>0</v>
      </c>
      <c r="M19" s="14">
        <f>LARGE(RECAP!$D19:$T19,8)</f>
        <v>0</v>
      </c>
      <c r="N19" s="14">
        <f>LARGE(RECAP!$D19:$T19,9)</f>
        <v>0</v>
      </c>
      <c r="O19" s="14">
        <f>LARGE(RECAP!$D19:$T19,10)</f>
        <v>0</v>
      </c>
      <c r="P19" s="14">
        <f>LARGE(RECAP!$D19:$T19,11)</f>
        <v>0</v>
      </c>
      <c r="Q19" s="14">
        <f>LARGE(RECAP!$D19:$T19,12)</f>
        <v>0</v>
      </c>
      <c r="R19" s="14">
        <f>LARGE(RECAP!$D19:$T19,13)</f>
        <v>0</v>
      </c>
      <c r="S19" s="14">
        <f>LARGE(RECAP!$D19:$T19,14)</f>
        <v>0</v>
      </c>
      <c r="T19" s="14">
        <f>LARGE(RECAP!$D19:$T19,15)</f>
        <v>0</v>
      </c>
      <c r="U19" s="14">
        <f>LARGE(RECAP!$D19:$T19,16)</f>
        <v>0</v>
      </c>
      <c r="V19" s="14">
        <f>LARGE(RECAP!$D19:$T19,17)</f>
        <v>0</v>
      </c>
      <c r="W19" s="35">
        <v>16</v>
      </c>
      <c r="X19" s="69" t="s">
        <v>78</v>
      </c>
      <c r="Y19" s="26">
        <v>16</v>
      </c>
      <c r="Z19" s="47" t="s">
        <v>141</v>
      </c>
      <c r="AA19" s="28">
        <v>170</v>
      </c>
      <c r="AB19" s="28">
        <v>150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32">
        <v>320</v>
      </c>
      <c r="AI19" s="57"/>
      <c r="AJ19" s="28">
        <v>0</v>
      </c>
      <c r="AK19" s="28">
        <v>0</v>
      </c>
      <c r="AL19" s="28">
        <v>0</v>
      </c>
      <c r="AN19" s="47" t="s">
        <v>43</v>
      </c>
      <c r="AO19" s="52">
        <f>'SGA13'!$F$100</f>
        <v>0</v>
      </c>
      <c r="AP19" s="48">
        <f>RECAP!P$105</f>
        <v>0</v>
      </c>
      <c r="AQ19" s="36" t="str">
        <f t="shared" si="2"/>
        <v/>
      </c>
    </row>
    <row r="20" spans="1:43" ht="18">
      <c r="A20" s="69" t="s">
        <v>77</v>
      </c>
      <c r="B20" s="26">
        <v>34.5</v>
      </c>
      <c r="C20" s="47" t="s">
        <v>102</v>
      </c>
      <c r="D20" s="29">
        <f>LARGE(RECAP!$D20:$T20,1)</f>
        <v>0</v>
      </c>
      <c r="E20" s="29">
        <f>LARGE(RECAP!$D20:$T20,2)</f>
        <v>0</v>
      </c>
      <c r="F20" s="29">
        <f>LARGE(RECAP!$D20:$T20,3)</f>
        <v>0</v>
      </c>
      <c r="G20" s="29">
        <f>LARGE(RECAP!$D20:$T20,4)</f>
        <v>0</v>
      </c>
      <c r="H20" s="29">
        <f>LARGE(RECAP!$D20:$T20,5)</f>
        <v>0</v>
      </c>
      <c r="I20" s="29">
        <f>LARGE(RECAP!$D20:$T20,6)</f>
        <v>0</v>
      </c>
      <c r="J20" s="29">
        <f>LARGE(RECAP!$D20:$T20,7)</f>
        <v>0</v>
      </c>
      <c r="K20" s="30">
        <f t="shared" si="0"/>
        <v>0</v>
      </c>
      <c r="M20" s="14">
        <f>LARGE(RECAP!$D20:$T20,8)</f>
        <v>0</v>
      </c>
      <c r="N20" s="14">
        <f>LARGE(RECAP!$D20:$T20,9)</f>
        <v>0</v>
      </c>
      <c r="O20" s="14">
        <f>LARGE(RECAP!$D20:$T20,10)</f>
        <v>0</v>
      </c>
      <c r="P20" s="14">
        <f>LARGE(RECAP!$D20:$T20,11)</f>
        <v>0</v>
      </c>
      <c r="Q20" s="14">
        <f>LARGE(RECAP!$D20:$T20,12)</f>
        <v>0</v>
      </c>
      <c r="R20" s="14">
        <f>LARGE(RECAP!$D20:$T20,13)</f>
        <v>0</v>
      </c>
      <c r="S20" s="14">
        <f>LARGE(RECAP!$D20:$T20,14)</f>
        <v>0</v>
      </c>
      <c r="T20" s="14">
        <f>LARGE(RECAP!$D20:$T20,15)</f>
        <v>0</v>
      </c>
      <c r="U20" s="14">
        <f>LARGE(RECAP!$D20:$T20,16)</f>
        <v>0</v>
      </c>
      <c r="V20" s="14">
        <f>LARGE(RECAP!$D20:$T20,17)</f>
        <v>0</v>
      </c>
      <c r="W20" s="35">
        <v>17</v>
      </c>
      <c r="X20" s="69" t="s">
        <v>78</v>
      </c>
      <c r="Y20" s="26">
        <v>31.6</v>
      </c>
      <c r="Z20" s="47" t="s">
        <v>147</v>
      </c>
      <c r="AA20" s="28">
        <v>160</v>
      </c>
      <c r="AB20" s="28">
        <v>150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32">
        <v>310</v>
      </c>
      <c r="AI20" s="57"/>
      <c r="AJ20" s="28">
        <v>0</v>
      </c>
      <c r="AK20" s="28">
        <v>0</v>
      </c>
      <c r="AL20" s="28">
        <v>0</v>
      </c>
      <c r="AN20" s="47" t="s">
        <v>44</v>
      </c>
      <c r="AO20" s="52">
        <f>'SGA14'!$F$100</f>
        <v>0</v>
      </c>
      <c r="AP20" s="48">
        <f>RECAP!Q$105</f>
        <v>0</v>
      </c>
      <c r="AQ20" s="36" t="str">
        <f t="shared" si="2"/>
        <v/>
      </c>
    </row>
    <row r="21" spans="1:43" ht="18">
      <c r="A21" s="69" t="s">
        <v>78</v>
      </c>
      <c r="B21" s="26">
        <v>17</v>
      </c>
      <c r="C21" s="47" t="s">
        <v>103</v>
      </c>
      <c r="D21" s="29">
        <f>LARGE(RECAP!$D21:$T21,1)</f>
        <v>0</v>
      </c>
      <c r="E21" s="29">
        <f>LARGE(RECAP!$D21:$T21,2)</f>
        <v>0</v>
      </c>
      <c r="F21" s="29">
        <f>LARGE(RECAP!$D21:$T21,3)</f>
        <v>0</v>
      </c>
      <c r="G21" s="29">
        <f>LARGE(RECAP!$D21:$T21,4)</f>
        <v>0</v>
      </c>
      <c r="H21" s="29">
        <f>LARGE(RECAP!$D21:$T21,5)</f>
        <v>0</v>
      </c>
      <c r="I21" s="29">
        <f>LARGE(RECAP!$D21:$T21,6)</f>
        <v>0</v>
      </c>
      <c r="J21" s="29">
        <f>LARGE(RECAP!$D21:$T21,7)</f>
        <v>0</v>
      </c>
      <c r="K21" s="30">
        <f t="shared" si="0"/>
        <v>0</v>
      </c>
      <c r="M21" s="14">
        <f>LARGE(RECAP!$D21:$T21,8)</f>
        <v>0</v>
      </c>
      <c r="N21" s="14">
        <f>LARGE(RECAP!$D21:$T21,9)</f>
        <v>0</v>
      </c>
      <c r="O21" s="14">
        <f>LARGE(RECAP!$D21:$T21,10)</f>
        <v>0</v>
      </c>
      <c r="P21" s="14">
        <f>LARGE(RECAP!$D21:$T21,11)</f>
        <v>0</v>
      </c>
      <c r="Q21" s="14">
        <f>LARGE(RECAP!$D21:$T21,12)</f>
        <v>0</v>
      </c>
      <c r="R21" s="14">
        <f>LARGE(RECAP!$D21:$T21,13)</f>
        <v>0</v>
      </c>
      <c r="S21" s="14">
        <f>LARGE(RECAP!$D21:$T21,14)</f>
        <v>0</v>
      </c>
      <c r="T21" s="14">
        <f>LARGE(RECAP!$D21:$T21,15)</f>
        <v>0</v>
      </c>
      <c r="U21" s="14">
        <f>LARGE(RECAP!$D21:$T21,16)</f>
        <v>0</v>
      </c>
      <c r="V21" s="14">
        <f>LARGE(RECAP!$D21:$T21,17)</f>
        <v>0</v>
      </c>
      <c r="W21" s="35">
        <v>18</v>
      </c>
      <c r="X21" s="69" t="s">
        <v>78</v>
      </c>
      <c r="Y21" s="26">
        <v>21.1</v>
      </c>
      <c r="Z21" s="47" t="s">
        <v>138</v>
      </c>
      <c r="AA21" s="28">
        <v>280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32">
        <v>280</v>
      </c>
      <c r="AJ21" s="28">
        <v>0</v>
      </c>
      <c r="AK21" s="28">
        <v>0</v>
      </c>
      <c r="AL21" s="28">
        <v>0</v>
      </c>
      <c r="AN21" s="47" t="s">
        <v>45</v>
      </c>
      <c r="AO21" s="52">
        <f>'SGA15'!$F$100</f>
        <v>0</v>
      </c>
      <c r="AP21" s="48">
        <f>RECAP!R$105</f>
        <v>0</v>
      </c>
      <c r="AQ21" s="36" t="str">
        <f t="shared" si="2"/>
        <v/>
      </c>
    </row>
    <row r="22" spans="1:43" ht="18">
      <c r="A22" s="69" t="s">
        <v>78</v>
      </c>
      <c r="B22" s="76">
        <v>25</v>
      </c>
      <c r="C22" s="47" t="s">
        <v>104</v>
      </c>
      <c r="D22" s="29">
        <f>LARGE(RECAP!$D22:$T22,1)</f>
        <v>150</v>
      </c>
      <c r="E22" s="29">
        <f>LARGE(RECAP!$D22:$T22,2)</f>
        <v>0</v>
      </c>
      <c r="F22" s="29">
        <f>LARGE(RECAP!$D22:$T22,3)</f>
        <v>0</v>
      </c>
      <c r="G22" s="29">
        <f>LARGE(RECAP!$D22:$T22,4)</f>
        <v>0</v>
      </c>
      <c r="H22" s="29">
        <f>LARGE(RECAP!$D22:$T22,5)</f>
        <v>0</v>
      </c>
      <c r="I22" s="29">
        <f>LARGE(RECAP!$D22:$T22,6)</f>
        <v>0</v>
      </c>
      <c r="J22" s="29">
        <f>LARGE(RECAP!$D22:$T22,7)</f>
        <v>0</v>
      </c>
      <c r="K22" s="30">
        <f t="shared" si="0"/>
        <v>150</v>
      </c>
      <c r="M22" s="14">
        <f>LARGE(RECAP!$D22:$T22,8)</f>
        <v>0</v>
      </c>
      <c r="N22" s="14">
        <f>LARGE(RECAP!$D22:$T22,9)</f>
        <v>0</v>
      </c>
      <c r="O22" s="14">
        <f>LARGE(RECAP!$D22:$T22,10)</f>
        <v>0</v>
      </c>
      <c r="P22" s="14">
        <f>LARGE(RECAP!$D22:$T22,11)</f>
        <v>0</v>
      </c>
      <c r="Q22" s="14">
        <f>LARGE(RECAP!$D22:$T22,12)</f>
        <v>0</v>
      </c>
      <c r="R22" s="14">
        <f>LARGE(RECAP!$D22:$T22,13)</f>
        <v>0</v>
      </c>
      <c r="S22" s="14">
        <f>LARGE(RECAP!$D22:$T22,14)</f>
        <v>0</v>
      </c>
      <c r="T22" s="14">
        <f>LARGE(RECAP!$D22:$T22,15)</f>
        <v>0</v>
      </c>
      <c r="U22" s="14">
        <f>LARGE(RECAP!$D22:$T22,16)</f>
        <v>0</v>
      </c>
      <c r="V22" s="14">
        <f>LARGE(RECAP!$D22:$T22,17)</f>
        <v>0</v>
      </c>
      <c r="W22" s="35">
        <v>19</v>
      </c>
      <c r="X22" s="116" t="s">
        <v>78</v>
      </c>
      <c r="Y22" s="26">
        <v>31</v>
      </c>
      <c r="Z22" s="47" t="s">
        <v>145</v>
      </c>
      <c r="AA22" s="28">
        <v>280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32">
        <v>280</v>
      </c>
      <c r="AJ22" s="28">
        <v>0</v>
      </c>
      <c r="AK22" s="28">
        <v>0</v>
      </c>
      <c r="AL22" s="28">
        <v>0</v>
      </c>
      <c r="AN22" s="47" t="s">
        <v>46</v>
      </c>
      <c r="AO22" s="52">
        <f>'SGA16'!$F$100</f>
        <v>0</v>
      </c>
      <c r="AP22" s="48">
        <f>RECAP!S$105</f>
        <v>0</v>
      </c>
      <c r="AQ22" s="36" t="str">
        <f t="shared" si="2"/>
        <v/>
      </c>
    </row>
    <row r="23" spans="1:43" ht="18">
      <c r="A23" s="69" t="s">
        <v>78</v>
      </c>
      <c r="B23" s="26">
        <v>27.6</v>
      </c>
      <c r="C23" s="47" t="s">
        <v>105</v>
      </c>
      <c r="D23" s="29">
        <f>LARGE(RECAP!$D23:$T23,1)</f>
        <v>0</v>
      </c>
      <c r="E23" s="29">
        <f>LARGE(RECAP!$D23:$T23,2)</f>
        <v>0</v>
      </c>
      <c r="F23" s="29">
        <f>LARGE(RECAP!$D23:$T23,3)</f>
        <v>0</v>
      </c>
      <c r="G23" s="29">
        <f>LARGE(RECAP!$D23:$T23,4)</f>
        <v>0</v>
      </c>
      <c r="H23" s="29">
        <f>LARGE(RECAP!$D23:$T23,5)</f>
        <v>0</v>
      </c>
      <c r="I23" s="29">
        <f>LARGE(RECAP!$D23:$T23,6)</f>
        <v>0</v>
      </c>
      <c r="J23" s="29">
        <f>LARGE(RECAP!$D23:$T23,7)</f>
        <v>0</v>
      </c>
      <c r="K23" s="30">
        <f t="shared" si="0"/>
        <v>0</v>
      </c>
      <c r="M23" s="14">
        <f>LARGE(RECAP!$D23:$T23,8)</f>
        <v>0</v>
      </c>
      <c r="N23" s="14">
        <f>LARGE(RECAP!$D23:$T23,9)</f>
        <v>0</v>
      </c>
      <c r="O23" s="14">
        <f>LARGE(RECAP!$D23:$T23,10)</f>
        <v>0</v>
      </c>
      <c r="P23" s="14">
        <f>LARGE(RECAP!$D23:$T23,11)</f>
        <v>0</v>
      </c>
      <c r="Q23" s="14">
        <f>LARGE(RECAP!$D23:$T23,12)</f>
        <v>0</v>
      </c>
      <c r="R23" s="14">
        <f>LARGE(RECAP!$D23:$T23,13)</f>
        <v>0</v>
      </c>
      <c r="S23" s="14">
        <f>LARGE(RECAP!$D23:$T23,14)</f>
        <v>0</v>
      </c>
      <c r="T23" s="14">
        <f>LARGE(RECAP!$D23:$T23,15)</f>
        <v>0</v>
      </c>
      <c r="U23" s="14">
        <f>LARGE(RECAP!$D23:$T23,16)</f>
        <v>0</v>
      </c>
      <c r="V23" s="14">
        <f>LARGE(RECAP!$D23:$T23,17)</f>
        <v>0</v>
      </c>
      <c r="W23" s="35">
        <v>20</v>
      </c>
      <c r="X23" s="69" t="s">
        <v>77</v>
      </c>
      <c r="Y23" s="26">
        <v>23.4</v>
      </c>
      <c r="Z23" s="47" t="s">
        <v>149</v>
      </c>
      <c r="AA23" s="28">
        <v>280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32">
        <v>280</v>
      </c>
      <c r="AI23" s="12"/>
      <c r="AJ23" s="28">
        <v>0</v>
      </c>
      <c r="AK23" s="28">
        <v>0</v>
      </c>
      <c r="AL23" s="28">
        <v>0</v>
      </c>
      <c r="AN23" s="47" t="s">
        <v>69</v>
      </c>
      <c r="AO23" s="52">
        <f>'SGA17'!$F$100</f>
        <v>0</v>
      </c>
      <c r="AP23" s="48">
        <f>RECAP!T$105</f>
        <v>0</v>
      </c>
      <c r="AQ23" s="36" t="str">
        <f t="shared" si="2"/>
        <v/>
      </c>
    </row>
    <row r="24" spans="1:43" ht="18">
      <c r="A24" s="69" t="s">
        <v>78</v>
      </c>
      <c r="B24" s="26">
        <v>23.6</v>
      </c>
      <c r="C24" s="47" t="s">
        <v>106</v>
      </c>
      <c r="D24" s="29">
        <f>LARGE(RECAP!$D24:$T24,1)</f>
        <v>0</v>
      </c>
      <c r="E24" s="29">
        <f>LARGE(RECAP!$D24:$T24,2)</f>
        <v>0</v>
      </c>
      <c r="F24" s="29">
        <f>LARGE(RECAP!$D24:$T24,3)</f>
        <v>0</v>
      </c>
      <c r="G24" s="29">
        <f>LARGE(RECAP!$D24:$T24,4)</f>
        <v>0</v>
      </c>
      <c r="H24" s="29">
        <f>LARGE(RECAP!$D24:$T24,5)</f>
        <v>0</v>
      </c>
      <c r="I24" s="29">
        <f>LARGE(RECAP!$D24:$T24,6)</f>
        <v>0</v>
      </c>
      <c r="J24" s="29">
        <f>LARGE(RECAP!$D24:$T24,7)</f>
        <v>0</v>
      </c>
      <c r="K24" s="30">
        <f t="shared" si="0"/>
        <v>0</v>
      </c>
      <c r="M24" s="14">
        <f>LARGE(RECAP!$D24:$T24,8)</f>
        <v>0</v>
      </c>
      <c r="N24" s="14">
        <f>LARGE(RECAP!$D24:$T24,9)</f>
        <v>0</v>
      </c>
      <c r="O24" s="14">
        <f>LARGE(RECAP!$D24:$T24,10)</f>
        <v>0</v>
      </c>
      <c r="P24" s="14">
        <f>LARGE(RECAP!$D24:$T24,11)</f>
        <v>0</v>
      </c>
      <c r="Q24" s="14">
        <f>LARGE(RECAP!$D24:$T24,12)</f>
        <v>0</v>
      </c>
      <c r="R24" s="14">
        <f>LARGE(RECAP!$D24:$T24,13)</f>
        <v>0</v>
      </c>
      <c r="S24" s="14">
        <f>LARGE(RECAP!$D24:$T24,14)</f>
        <v>0</v>
      </c>
      <c r="T24" s="14">
        <f>LARGE(RECAP!$D24:$T24,15)</f>
        <v>0</v>
      </c>
      <c r="U24" s="14">
        <f>LARGE(RECAP!$D24:$T24,16)</f>
        <v>0</v>
      </c>
      <c r="V24" s="14">
        <f>LARGE(RECAP!$D24:$T24,17)</f>
        <v>0</v>
      </c>
      <c r="W24" s="35">
        <v>21</v>
      </c>
      <c r="X24" s="69" t="s">
        <v>78</v>
      </c>
      <c r="Y24" s="26">
        <v>43.6</v>
      </c>
      <c r="Z24" s="47" t="s">
        <v>152</v>
      </c>
      <c r="AA24" s="28">
        <v>280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32">
        <v>280</v>
      </c>
      <c r="AI24" s="12"/>
      <c r="AJ24" s="28">
        <v>0</v>
      </c>
      <c r="AK24" s="28">
        <v>0</v>
      </c>
      <c r="AL24" s="28">
        <v>0</v>
      </c>
      <c r="AO24" s="52"/>
      <c r="AQ24" s="36" t="str">
        <f t="shared" ref="AQ24:AQ26" si="3">IF(AO20&lt;&gt;AP20,"ERREUR","")</f>
        <v/>
      </c>
    </row>
    <row r="25" spans="1:43" ht="18">
      <c r="A25" s="69" t="s">
        <v>78</v>
      </c>
      <c r="B25" s="26">
        <v>17.399999999999999</v>
      </c>
      <c r="C25" s="47" t="s">
        <v>107</v>
      </c>
      <c r="D25" s="29">
        <f>LARGE(RECAP!$D25:$T25,1)</f>
        <v>220</v>
      </c>
      <c r="E25" s="29">
        <f>LARGE(RECAP!$D25:$T25,2)</f>
        <v>190</v>
      </c>
      <c r="F25" s="29">
        <f>LARGE(RECAP!$D25:$T25,3)</f>
        <v>0</v>
      </c>
      <c r="G25" s="29">
        <f>LARGE(RECAP!$D25:$T25,4)</f>
        <v>0</v>
      </c>
      <c r="H25" s="29">
        <f>LARGE(RECAP!$D25:$T25,5)</f>
        <v>0</v>
      </c>
      <c r="I25" s="29">
        <f>LARGE(RECAP!$D25:$T25,6)</f>
        <v>0</v>
      </c>
      <c r="J25" s="29">
        <f>LARGE(RECAP!$D25:$T25,7)</f>
        <v>0</v>
      </c>
      <c r="K25" s="30">
        <f t="shared" si="0"/>
        <v>410</v>
      </c>
      <c r="M25" s="14">
        <f>LARGE(RECAP!$D25:$T25,8)</f>
        <v>0</v>
      </c>
      <c r="N25" s="14">
        <f>LARGE(RECAP!$D25:$T25,9)</f>
        <v>0</v>
      </c>
      <c r="O25" s="14">
        <f>LARGE(RECAP!$D25:$T25,10)</f>
        <v>0</v>
      </c>
      <c r="P25" s="14">
        <f>LARGE(RECAP!$D25:$T25,11)</f>
        <v>0</v>
      </c>
      <c r="Q25" s="14">
        <f>LARGE(RECAP!$D25:$T25,12)</f>
        <v>0</v>
      </c>
      <c r="R25" s="14">
        <f>LARGE(RECAP!$D25:$T25,13)</f>
        <v>0</v>
      </c>
      <c r="S25" s="14">
        <f>LARGE(RECAP!$D25:$T25,14)</f>
        <v>0</v>
      </c>
      <c r="T25" s="14">
        <f>LARGE(RECAP!$D25:$T25,15)</f>
        <v>0</v>
      </c>
      <c r="U25" s="14">
        <f>LARGE(RECAP!$D25:$T25,16)</f>
        <v>0</v>
      </c>
      <c r="V25" s="14">
        <f>LARGE(RECAP!$D25:$T25,17)</f>
        <v>0</v>
      </c>
      <c r="W25" s="35">
        <v>22</v>
      </c>
      <c r="X25" s="69" t="s">
        <v>77</v>
      </c>
      <c r="Y25" s="26">
        <v>54</v>
      </c>
      <c r="Z25" s="47" t="s">
        <v>85</v>
      </c>
      <c r="AA25" s="28">
        <v>240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32">
        <v>240</v>
      </c>
      <c r="AI25" s="12"/>
      <c r="AJ25" s="28">
        <v>0</v>
      </c>
      <c r="AK25" s="28">
        <v>0</v>
      </c>
      <c r="AL25" s="28">
        <v>0</v>
      </c>
      <c r="AO25" s="52"/>
      <c r="AQ25" s="36" t="str">
        <f t="shared" si="3"/>
        <v/>
      </c>
    </row>
    <row r="26" spans="1:43" ht="18">
      <c r="A26" s="69" t="s">
        <v>78</v>
      </c>
      <c r="B26" s="26">
        <v>20.7</v>
      </c>
      <c r="C26" s="47" t="s">
        <v>108</v>
      </c>
      <c r="D26" s="29">
        <f>LARGE(RECAP!$D26:$T26,1)</f>
        <v>300</v>
      </c>
      <c r="E26" s="29">
        <f>LARGE(RECAP!$D26:$T26,2)</f>
        <v>300</v>
      </c>
      <c r="F26" s="29">
        <f>LARGE(RECAP!$D26:$T26,3)</f>
        <v>0</v>
      </c>
      <c r="G26" s="29">
        <f>LARGE(RECAP!$D26:$T26,4)</f>
        <v>0</v>
      </c>
      <c r="H26" s="29">
        <f>LARGE(RECAP!$D26:$T26,5)</f>
        <v>0</v>
      </c>
      <c r="I26" s="29">
        <f>LARGE(RECAP!$D26:$T26,6)</f>
        <v>0</v>
      </c>
      <c r="J26" s="29">
        <f>LARGE(RECAP!$D26:$T26,7)</f>
        <v>0</v>
      </c>
      <c r="K26" s="30">
        <f t="shared" si="0"/>
        <v>600</v>
      </c>
      <c r="M26" s="14">
        <f>LARGE(RECAP!$D26:$T26,8)</f>
        <v>0</v>
      </c>
      <c r="N26" s="14">
        <f>LARGE(RECAP!$D26:$T26,9)</f>
        <v>0</v>
      </c>
      <c r="O26" s="14">
        <f>LARGE(RECAP!$D26:$T26,10)</f>
        <v>0</v>
      </c>
      <c r="P26" s="14">
        <f>LARGE(RECAP!$D26:$T26,11)</f>
        <v>0</v>
      </c>
      <c r="Q26" s="14">
        <f>LARGE(RECAP!$D26:$T26,12)</f>
        <v>0</v>
      </c>
      <c r="R26" s="14">
        <f>LARGE(RECAP!$D26:$T26,13)</f>
        <v>0</v>
      </c>
      <c r="S26" s="14">
        <f>LARGE(RECAP!$D26:$T26,14)</f>
        <v>0</v>
      </c>
      <c r="T26" s="14">
        <f>LARGE(RECAP!$D26:$T26,15)</f>
        <v>0</v>
      </c>
      <c r="U26" s="14">
        <f>LARGE(RECAP!$D26:$T26,16)</f>
        <v>0</v>
      </c>
      <c r="V26" s="14">
        <f>LARGE(RECAP!$D26:$T26,17)</f>
        <v>0</v>
      </c>
      <c r="W26" s="35">
        <v>23</v>
      </c>
      <c r="X26" s="69" t="s">
        <v>78</v>
      </c>
      <c r="Y26" s="26">
        <v>27.5</v>
      </c>
      <c r="Z26" s="47" t="s">
        <v>129</v>
      </c>
      <c r="AA26" s="28">
        <v>190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32">
        <v>190</v>
      </c>
      <c r="AI26" s="12"/>
      <c r="AJ26" s="28">
        <v>0</v>
      </c>
      <c r="AK26" s="28">
        <v>0</v>
      </c>
      <c r="AL26" s="28">
        <v>0</v>
      </c>
      <c r="AO26" s="52"/>
      <c r="AQ26" s="36" t="str">
        <f t="shared" si="3"/>
        <v/>
      </c>
    </row>
    <row r="27" spans="1:43" ht="18">
      <c r="A27" s="69" t="s">
        <v>82</v>
      </c>
      <c r="B27" s="26">
        <v>54</v>
      </c>
      <c r="C27" s="47" t="s">
        <v>109</v>
      </c>
      <c r="D27" s="29">
        <f>LARGE(RECAP!$D27:$T27,1)</f>
        <v>220</v>
      </c>
      <c r="E27" s="29">
        <f>LARGE(RECAP!$D27:$T27,2)</f>
        <v>170</v>
      </c>
      <c r="F27" s="29">
        <f>LARGE(RECAP!$D27:$T27,3)</f>
        <v>0</v>
      </c>
      <c r="G27" s="29">
        <f>LARGE(RECAP!$D27:$T27,4)</f>
        <v>0</v>
      </c>
      <c r="H27" s="29">
        <f>LARGE(RECAP!$D27:$T27,5)</f>
        <v>0</v>
      </c>
      <c r="I27" s="29">
        <f>LARGE(RECAP!$D27:$T27,6)</f>
        <v>0</v>
      </c>
      <c r="J27" s="29">
        <f>LARGE(RECAP!$D27:$T27,7)</f>
        <v>0</v>
      </c>
      <c r="K27" s="30">
        <f t="shared" si="0"/>
        <v>390</v>
      </c>
      <c r="M27" s="14">
        <f>LARGE(RECAP!$D27:$T27,8)</f>
        <v>0</v>
      </c>
      <c r="N27" s="14">
        <f>LARGE(RECAP!$D27:$T27,9)</f>
        <v>0</v>
      </c>
      <c r="O27" s="14">
        <f>LARGE(RECAP!$D27:$T27,10)</f>
        <v>0</v>
      </c>
      <c r="P27" s="14">
        <f>LARGE(RECAP!$D27:$T27,11)</f>
        <v>0</v>
      </c>
      <c r="Q27" s="14">
        <f>LARGE(RECAP!$D27:$T27,12)</f>
        <v>0</v>
      </c>
      <c r="R27" s="14">
        <f>LARGE(RECAP!$D27:$T27,13)</f>
        <v>0</v>
      </c>
      <c r="S27" s="14">
        <f>LARGE(RECAP!$D27:$T27,14)</f>
        <v>0</v>
      </c>
      <c r="T27" s="14">
        <f>LARGE(RECAP!$D27:$T27,15)</f>
        <v>0</v>
      </c>
      <c r="U27" s="14">
        <f>LARGE(RECAP!$D27:$T27,16)</f>
        <v>0</v>
      </c>
      <c r="V27" s="14">
        <f>LARGE(RECAP!$D27:$T27,17)</f>
        <v>0</v>
      </c>
      <c r="W27" s="35">
        <v>24</v>
      </c>
      <c r="X27" s="69" t="s">
        <v>77</v>
      </c>
      <c r="Y27" s="26">
        <v>54</v>
      </c>
      <c r="Z27" s="47" t="s">
        <v>144</v>
      </c>
      <c r="AA27" s="28">
        <v>180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32">
        <v>180</v>
      </c>
      <c r="AI27" s="12"/>
      <c r="AJ27" s="28">
        <v>0</v>
      </c>
      <c r="AK27" s="28">
        <v>0</v>
      </c>
      <c r="AL27" s="28">
        <v>0</v>
      </c>
    </row>
    <row r="28" spans="1:43" ht="18">
      <c r="A28" s="69" t="s">
        <v>77</v>
      </c>
      <c r="B28" s="26">
        <v>43.9</v>
      </c>
      <c r="C28" s="47" t="s">
        <v>110</v>
      </c>
      <c r="D28" s="29">
        <f>LARGE(RECAP!$D28:$T28,1)</f>
        <v>0</v>
      </c>
      <c r="E28" s="29">
        <f>LARGE(RECAP!$D28:$T28,2)</f>
        <v>0</v>
      </c>
      <c r="F28" s="29">
        <f>LARGE(RECAP!$D28:$T28,3)</f>
        <v>0</v>
      </c>
      <c r="G28" s="29">
        <f>LARGE(RECAP!$D28:$T28,4)</f>
        <v>0</v>
      </c>
      <c r="H28" s="29">
        <f>LARGE(RECAP!$D28:$T28,5)</f>
        <v>0</v>
      </c>
      <c r="I28" s="29">
        <f>LARGE(RECAP!$D28:$T28,6)</f>
        <v>0</v>
      </c>
      <c r="J28" s="29">
        <f>LARGE(RECAP!$D28:$T28,7)</f>
        <v>0</v>
      </c>
      <c r="K28" s="30">
        <f t="shared" si="0"/>
        <v>0</v>
      </c>
      <c r="M28" s="14">
        <f>LARGE(RECAP!$D28:$T28,8)</f>
        <v>0</v>
      </c>
      <c r="N28" s="14">
        <f>LARGE(RECAP!$D28:$T28,9)</f>
        <v>0</v>
      </c>
      <c r="O28" s="14">
        <f>LARGE(RECAP!$D28:$T28,10)</f>
        <v>0</v>
      </c>
      <c r="P28" s="14">
        <f>LARGE(RECAP!$D28:$T28,11)</f>
        <v>0</v>
      </c>
      <c r="Q28" s="14">
        <f>LARGE(RECAP!$D28:$T28,12)</f>
        <v>0</v>
      </c>
      <c r="R28" s="14">
        <f>LARGE(RECAP!$D28:$T28,13)</f>
        <v>0</v>
      </c>
      <c r="S28" s="14">
        <f>LARGE(RECAP!$D28:$T28,14)</f>
        <v>0</v>
      </c>
      <c r="T28" s="14">
        <f>LARGE(RECAP!$D28:$T28,15)</f>
        <v>0</v>
      </c>
      <c r="U28" s="14">
        <f>LARGE(RECAP!$D28:$T28,16)</f>
        <v>0</v>
      </c>
      <c r="V28" s="14">
        <f>LARGE(RECAP!$D28:$T28,17)</f>
        <v>0</v>
      </c>
      <c r="W28" s="35">
        <v>25</v>
      </c>
      <c r="X28" s="69" t="s">
        <v>77</v>
      </c>
      <c r="Y28" s="26">
        <v>38</v>
      </c>
      <c r="Z28" s="47" t="s">
        <v>184</v>
      </c>
      <c r="AA28" s="28">
        <v>180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32">
        <v>180</v>
      </c>
      <c r="AI28" s="12"/>
      <c r="AJ28" s="28">
        <v>0</v>
      </c>
      <c r="AK28" s="28">
        <v>0</v>
      </c>
      <c r="AL28" s="28">
        <v>0</v>
      </c>
    </row>
    <row r="29" spans="1:43" ht="18">
      <c r="A29" s="69" t="s">
        <v>78</v>
      </c>
      <c r="B29" s="26">
        <v>12.5</v>
      </c>
      <c r="C29" s="47" t="s">
        <v>111</v>
      </c>
      <c r="D29" s="29">
        <f>LARGE(RECAP!$D29:$T29,1)</f>
        <v>220</v>
      </c>
      <c r="E29" s="29">
        <f>LARGE(RECAP!$D29:$T29,2)</f>
        <v>180</v>
      </c>
      <c r="F29" s="29">
        <f>LARGE(RECAP!$D29:$T29,3)</f>
        <v>0</v>
      </c>
      <c r="G29" s="29">
        <f>LARGE(RECAP!$D29:$T29,4)</f>
        <v>0</v>
      </c>
      <c r="H29" s="29">
        <f>LARGE(RECAP!$D29:$T29,5)</f>
        <v>0</v>
      </c>
      <c r="I29" s="29">
        <f>LARGE(RECAP!$D29:$T29,6)</f>
        <v>0</v>
      </c>
      <c r="J29" s="29">
        <f>LARGE(RECAP!$D29:$T29,7)</f>
        <v>0</v>
      </c>
      <c r="K29" s="30">
        <f t="shared" si="0"/>
        <v>400</v>
      </c>
      <c r="M29" s="14">
        <f>LARGE(RECAP!$D29:$T29,8)</f>
        <v>0</v>
      </c>
      <c r="N29" s="14">
        <f>LARGE(RECAP!$D29:$T29,9)</f>
        <v>0</v>
      </c>
      <c r="O29" s="14">
        <f>LARGE(RECAP!$D29:$T29,10)</f>
        <v>0</v>
      </c>
      <c r="P29" s="14">
        <f>LARGE(RECAP!$D29:$T29,11)</f>
        <v>0</v>
      </c>
      <c r="Q29" s="14">
        <f>LARGE(RECAP!$D29:$T29,12)</f>
        <v>0</v>
      </c>
      <c r="R29" s="14">
        <f>LARGE(RECAP!$D29:$T29,13)</f>
        <v>0</v>
      </c>
      <c r="S29" s="14">
        <f>LARGE(RECAP!$D29:$T29,14)</f>
        <v>0</v>
      </c>
      <c r="T29" s="14">
        <f>LARGE(RECAP!$D29:$T29,15)</f>
        <v>0</v>
      </c>
      <c r="U29" s="14">
        <f>LARGE(RECAP!$D29:$T29,16)</f>
        <v>0</v>
      </c>
      <c r="V29" s="14">
        <f>LARGE(RECAP!$D29:$T29,17)</f>
        <v>0</v>
      </c>
      <c r="W29" s="35">
        <v>26</v>
      </c>
      <c r="X29" s="69" t="s">
        <v>82</v>
      </c>
      <c r="Y29" s="26">
        <v>14.5</v>
      </c>
      <c r="Z29" s="47" t="s">
        <v>120</v>
      </c>
      <c r="AA29" s="28">
        <v>170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32">
        <v>170</v>
      </c>
      <c r="AJ29" s="28">
        <v>0</v>
      </c>
      <c r="AK29" s="28">
        <v>0</v>
      </c>
      <c r="AL29" s="28">
        <v>0</v>
      </c>
    </row>
    <row r="30" spans="1:43" ht="18">
      <c r="A30" s="69" t="s">
        <v>77</v>
      </c>
      <c r="B30" s="26">
        <v>38.4</v>
      </c>
      <c r="C30" s="47" t="s">
        <v>112</v>
      </c>
      <c r="D30" s="29">
        <f>LARGE(RECAP!$D30:$T30,1)</f>
        <v>240</v>
      </c>
      <c r="E30" s="29">
        <f>LARGE(RECAP!$D30:$T30,2)</f>
        <v>190</v>
      </c>
      <c r="F30" s="29">
        <f>LARGE(RECAP!$D30:$T30,3)</f>
        <v>0</v>
      </c>
      <c r="G30" s="29">
        <f>LARGE(RECAP!$D30:$T30,4)</f>
        <v>0</v>
      </c>
      <c r="H30" s="29">
        <f>LARGE(RECAP!$D30:$T30,5)</f>
        <v>0</v>
      </c>
      <c r="I30" s="29">
        <f>LARGE(RECAP!$D30:$T30,6)</f>
        <v>0</v>
      </c>
      <c r="J30" s="29">
        <f>LARGE(RECAP!$D30:$T30,7)</f>
        <v>0</v>
      </c>
      <c r="K30" s="30">
        <f t="shared" si="0"/>
        <v>430</v>
      </c>
      <c r="M30" s="14">
        <f>LARGE(RECAP!$D30:$T30,8)</f>
        <v>0</v>
      </c>
      <c r="N30" s="14">
        <f>LARGE(RECAP!$D30:$T30,9)</f>
        <v>0</v>
      </c>
      <c r="O30" s="14">
        <f>LARGE(RECAP!$D30:$T30,10)</f>
        <v>0</v>
      </c>
      <c r="P30" s="14">
        <f>LARGE(RECAP!$D30:$T30,11)</f>
        <v>0</v>
      </c>
      <c r="Q30" s="14">
        <f>LARGE(RECAP!$D30:$T30,12)</f>
        <v>0</v>
      </c>
      <c r="R30" s="14">
        <f>LARGE(RECAP!$D30:$T30,13)</f>
        <v>0</v>
      </c>
      <c r="S30" s="14">
        <f>LARGE(RECAP!$D30:$T30,14)</f>
        <v>0</v>
      </c>
      <c r="T30" s="14">
        <f>LARGE(RECAP!$D30:$T30,15)</f>
        <v>0</v>
      </c>
      <c r="U30" s="14">
        <f>LARGE(RECAP!$D30:$T30,16)</f>
        <v>0</v>
      </c>
      <c r="V30" s="14">
        <f>LARGE(RECAP!$D30:$T30,17)</f>
        <v>0</v>
      </c>
      <c r="W30" s="35">
        <v>27</v>
      </c>
      <c r="X30" s="69" t="s">
        <v>78</v>
      </c>
      <c r="Y30" s="26">
        <v>25</v>
      </c>
      <c r="Z30" s="47" t="s">
        <v>104</v>
      </c>
      <c r="AA30" s="28">
        <v>150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32">
        <v>150</v>
      </c>
      <c r="AI30" s="12"/>
      <c r="AJ30" s="28">
        <v>0</v>
      </c>
      <c r="AK30" s="28">
        <v>0</v>
      </c>
      <c r="AL30" s="28">
        <v>0</v>
      </c>
    </row>
    <row r="31" spans="1:43" ht="18">
      <c r="A31" s="69" t="s">
        <v>78</v>
      </c>
      <c r="B31" s="26">
        <v>17.399999999999999</v>
      </c>
      <c r="C31" s="47" t="s">
        <v>113</v>
      </c>
      <c r="D31" s="29">
        <f>LARGE(RECAP!$D31:$T31,1)</f>
        <v>240</v>
      </c>
      <c r="E31" s="29">
        <f>LARGE(RECAP!$D31:$T31,2)</f>
        <v>240</v>
      </c>
      <c r="F31" s="29">
        <f>LARGE(RECAP!$D31:$T31,3)</f>
        <v>0</v>
      </c>
      <c r="G31" s="29">
        <f>LARGE(RECAP!$D31:$T31,4)</f>
        <v>0</v>
      </c>
      <c r="H31" s="29">
        <f>LARGE(RECAP!$D31:$T31,5)</f>
        <v>0</v>
      </c>
      <c r="I31" s="29">
        <f>LARGE(RECAP!$D31:$T31,6)</f>
        <v>0</v>
      </c>
      <c r="J31" s="29">
        <f>LARGE(RECAP!$D31:$T31,7)</f>
        <v>0</v>
      </c>
      <c r="K31" s="30">
        <f t="shared" si="0"/>
        <v>480</v>
      </c>
      <c r="M31" s="14">
        <f>LARGE(RECAP!$D31:$T31,8)</f>
        <v>0</v>
      </c>
      <c r="N31" s="14">
        <f>LARGE(RECAP!$D31:$T31,9)</f>
        <v>0</v>
      </c>
      <c r="O31" s="14">
        <f>LARGE(RECAP!$D31:$T31,10)</f>
        <v>0</v>
      </c>
      <c r="P31" s="14">
        <f>LARGE(RECAP!$D31:$T31,11)</f>
        <v>0</v>
      </c>
      <c r="Q31" s="14">
        <f>LARGE(RECAP!$D31:$T31,12)</f>
        <v>0</v>
      </c>
      <c r="R31" s="14">
        <f>LARGE(RECAP!$D31:$T31,13)</f>
        <v>0</v>
      </c>
      <c r="S31" s="14">
        <f>LARGE(RECAP!$D31:$T31,14)</f>
        <v>0</v>
      </c>
      <c r="T31" s="14">
        <f>LARGE(RECAP!$D31:$T31,15)</f>
        <v>0</v>
      </c>
      <c r="U31" s="14">
        <f>LARGE(RECAP!$D31:$T31,16)</f>
        <v>0</v>
      </c>
      <c r="V31" s="14">
        <f>LARGE(RECAP!$D31:$T31,17)</f>
        <v>0</v>
      </c>
      <c r="W31" s="35">
        <v>28</v>
      </c>
      <c r="X31" s="69" t="s">
        <v>78</v>
      </c>
      <c r="Y31" s="26">
        <v>17.600000000000001</v>
      </c>
      <c r="Z31" s="47" t="s">
        <v>150</v>
      </c>
      <c r="AA31" s="28">
        <v>140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32">
        <v>140</v>
      </c>
      <c r="AJ31" s="28">
        <v>0</v>
      </c>
      <c r="AK31" s="28">
        <v>0</v>
      </c>
      <c r="AL31" s="28">
        <v>0</v>
      </c>
    </row>
    <row r="32" spans="1:43" ht="18">
      <c r="A32" s="69" t="s">
        <v>78</v>
      </c>
      <c r="B32" s="26">
        <v>13.9</v>
      </c>
      <c r="C32" s="47" t="s">
        <v>114</v>
      </c>
      <c r="D32" s="29">
        <f>LARGE(RECAP!$D32:$T32,1)</f>
        <v>0</v>
      </c>
      <c r="E32" s="29">
        <f>LARGE(RECAP!$D32:$T32,2)</f>
        <v>0</v>
      </c>
      <c r="F32" s="29">
        <f>LARGE(RECAP!$D32:$T32,3)</f>
        <v>0</v>
      </c>
      <c r="G32" s="29">
        <f>LARGE(RECAP!$D32:$T32,4)</f>
        <v>0</v>
      </c>
      <c r="H32" s="29">
        <f>LARGE(RECAP!$D32:$T32,5)</f>
        <v>0</v>
      </c>
      <c r="I32" s="29">
        <f>LARGE(RECAP!$D32:$T32,6)</f>
        <v>0</v>
      </c>
      <c r="J32" s="29">
        <f>LARGE(RECAP!$D32:$T32,7)</f>
        <v>0</v>
      </c>
      <c r="K32" s="30">
        <f t="shared" si="0"/>
        <v>0</v>
      </c>
      <c r="M32" s="14">
        <f>LARGE(RECAP!$D32:$T32,8)</f>
        <v>0</v>
      </c>
      <c r="N32" s="14">
        <f>LARGE(RECAP!$D32:$T32,9)</f>
        <v>0</v>
      </c>
      <c r="O32" s="14">
        <f>LARGE(RECAP!$D32:$T32,10)</f>
        <v>0</v>
      </c>
      <c r="P32" s="14">
        <f>LARGE(RECAP!$D32:$T32,11)</f>
        <v>0</v>
      </c>
      <c r="Q32" s="14">
        <f>LARGE(RECAP!$D32:$T32,12)</f>
        <v>0</v>
      </c>
      <c r="R32" s="14">
        <f>LARGE(RECAP!$D32:$T32,13)</f>
        <v>0</v>
      </c>
      <c r="S32" s="14">
        <f>LARGE(RECAP!$D32:$T32,14)</f>
        <v>0</v>
      </c>
      <c r="T32" s="14">
        <f>LARGE(RECAP!$D32:$T32,15)</f>
        <v>0</v>
      </c>
      <c r="U32" s="14">
        <f>LARGE(RECAP!$D32:$T32,16)</f>
        <v>0</v>
      </c>
      <c r="V32" s="14">
        <f>LARGE(RECAP!$D32:$T32,17)</f>
        <v>0</v>
      </c>
      <c r="W32" s="35">
        <v>29</v>
      </c>
      <c r="X32" s="69" t="s">
        <v>77</v>
      </c>
      <c r="Y32" s="26">
        <v>26.4</v>
      </c>
      <c r="Z32" s="47" t="s">
        <v>86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32">
        <v>0</v>
      </c>
      <c r="AI32" s="12"/>
      <c r="AJ32" s="28">
        <v>0</v>
      </c>
      <c r="AK32" s="28">
        <v>0</v>
      </c>
      <c r="AL32" s="28">
        <v>0</v>
      </c>
    </row>
    <row r="33" spans="1:38" ht="18">
      <c r="A33" s="69" t="s">
        <v>82</v>
      </c>
      <c r="B33" s="26">
        <v>19.8</v>
      </c>
      <c r="C33" s="47" t="s">
        <v>115</v>
      </c>
      <c r="D33" s="29">
        <f>LARGE(RECAP!$D33:$T33,1)</f>
        <v>0</v>
      </c>
      <c r="E33" s="29">
        <f>LARGE(RECAP!$D33:$T33,2)</f>
        <v>0</v>
      </c>
      <c r="F33" s="29">
        <f>LARGE(RECAP!$D33:$T33,3)</f>
        <v>0</v>
      </c>
      <c r="G33" s="29">
        <f>LARGE(RECAP!$D33:$T33,4)</f>
        <v>0</v>
      </c>
      <c r="H33" s="29">
        <f>LARGE(RECAP!$D33:$T33,5)</f>
        <v>0</v>
      </c>
      <c r="I33" s="29">
        <f>LARGE(RECAP!$D33:$T33,6)</f>
        <v>0</v>
      </c>
      <c r="J33" s="29">
        <f>LARGE(RECAP!$D33:$T33,7)</f>
        <v>0</v>
      </c>
      <c r="K33" s="30">
        <f t="shared" si="0"/>
        <v>0</v>
      </c>
      <c r="M33" s="14">
        <f>LARGE(RECAP!$D33:$T33,8)</f>
        <v>0</v>
      </c>
      <c r="N33" s="14">
        <f>LARGE(RECAP!$D33:$T33,9)</f>
        <v>0</v>
      </c>
      <c r="O33" s="14">
        <f>LARGE(RECAP!$D33:$T33,10)</f>
        <v>0</v>
      </c>
      <c r="P33" s="14">
        <f>LARGE(RECAP!$D33:$T33,11)</f>
        <v>0</v>
      </c>
      <c r="Q33" s="14">
        <f>LARGE(RECAP!$D33:$T33,12)</f>
        <v>0</v>
      </c>
      <c r="R33" s="14">
        <f>LARGE(RECAP!$D33:$T33,13)</f>
        <v>0</v>
      </c>
      <c r="S33" s="14">
        <f>LARGE(RECAP!$D33:$T33,14)</f>
        <v>0</v>
      </c>
      <c r="T33" s="14">
        <f>LARGE(RECAP!$D33:$T33,15)</f>
        <v>0</v>
      </c>
      <c r="U33" s="14">
        <f>LARGE(RECAP!$D33:$T33,16)</f>
        <v>0</v>
      </c>
      <c r="V33" s="14">
        <f>LARGE(RECAP!$D33:$T33,17)</f>
        <v>0</v>
      </c>
      <c r="W33" s="35">
        <v>30</v>
      </c>
      <c r="X33" s="69" t="s">
        <v>78</v>
      </c>
      <c r="Y33" s="26">
        <v>22.9</v>
      </c>
      <c r="Z33" s="47" t="s">
        <v>87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32">
        <v>0</v>
      </c>
      <c r="AI33" s="12"/>
      <c r="AJ33" s="28">
        <v>0</v>
      </c>
      <c r="AK33" s="28">
        <v>0</v>
      </c>
      <c r="AL33" s="28">
        <v>0</v>
      </c>
    </row>
    <row r="34" spans="1:38" ht="18">
      <c r="A34" s="69" t="s">
        <v>78</v>
      </c>
      <c r="B34" s="26">
        <v>18.8</v>
      </c>
      <c r="C34" s="47" t="s">
        <v>116</v>
      </c>
      <c r="D34" s="29">
        <f>LARGE(RECAP!$D34:$T34,1)</f>
        <v>0</v>
      </c>
      <c r="E34" s="29">
        <f>LARGE(RECAP!$D34:$T34,2)</f>
        <v>0</v>
      </c>
      <c r="F34" s="29">
        <f>LARGE(RECAP!$D34:$T34,3)</f>
        <v>0</v>
      </c>
      <c r="G34" s="29">
        <f>LARGE(RECAP!$D34:$T34,4)</f>
        <v>0</v>
      </c>
      <c r="H34" s="29">
        <f>LARGE(RECAP!$D34:$T34,5)</f>
        <v>0</v>
      </c>
      <c r="I34" s="29">
        <f>LARGE(RECAP!$D34:$T34,6)</f>
        <v>0</v>
      </c>
      <c r="J34" s="29">
        <f>LARGE(RECAP!$D34:$T34,7)</f>
        <v>0</v>
      </c>
      <c r="K34" s="30">
        <f t="shared" si="0"/>
        <v>0</v>
      </c>
      <c r="M34" s="14">
        <f>LARGE(RECAP!$D34:$T34,8)</f>
        <v>0</v>
      </c>
      <c r="N34" s="14">
        <f>LARGE(RECAP!$D34:$T34,9)</f>
        <v>0</v>
      </c>
      <c r="O34" s="14">
        <f>LARGE(RECAP!$D34:$T34,10)</f>
        <v>0</v>
      </c>
      <c r="P34" s="14">
        <f>LARGE(RECAP!$D34:$T34,11)</f>
        <v>0</v>
      </c>
      <c r="Q34" s="14">
        <f>LARGE(RECAP!$D34:$T34,12)</f>
        <v>0</v>
      </c>
      <c r="R34" s="14">
        <f>LARGE(RECAP!$D34:$T34,13)</f>
        <v>0</v>
      </c>
      <c r="S34" s="14">
        <f>LARGE(RECAP!$D34:$T34,14)</f>
        <v>0</v>
      </c>
      <c r="T34" s="14">
        <f>LARGE(RECAP!$D34:$T34,15)</f>
        <v>0</v>
      </c>
      <c r="U34" s="14">
        <f>LARGE(RECAP!$D34:$T34,16)</f>
        <v>0</v>
      </c>
      <c r="V34" s="14">
        <f>LARGE(RECAP!$D34:$T34,17)</f>
        <v>0</v>
      </c>
      <c r="W34" s="35">
        <v>31</v>
      </c>
      <c r="X34" s="69" t="s">
        <v>78</v>
      </c>
      <c r="Y34" s="26">
        <v>34.5</v>
      </c>
      <c r="Z34" s="47" t="s">
        <v>88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32">
        <v>0</v>
      </c>
      <c r="AI34" s="12"/>
      <c r="AJ34" s="28">
        <v>0</v>
      </c>
      <c r="AK34" s="28">
        <v>0</v>
      </c>
      <c r="AL34" s="28">
        <v>0</v>
      </c>
    </row>
    <row r="35" spans="1:38" ht="18">
      <c r="A35" s="69" t="s">
        <v>78</v>
      </c>
      <c r="B35" s="26">
        <v>18</v>
      </c>
      <c r="C35" s="47" t="s">
        <v>117</v>
      </c>
      <c r="D35" s="29">
        <f>LARGE(RECAP!$D35:$T35,1)</f>
        <v>0</v>
      </c>
      <c r="E35" s="29">
        <f>LARGE(RECAP!$D35:$T35,2)</f>
        <v>0</v>
      </c>
      <c r="F35" s="29">
        <f>LARGE(RECAP!$D35:$T35,3)</f>
        <v>0</v>
      </c>
      <c r="G35" s="29">
        <f>LARGE(RECAP!$D35:$T35,4)</f>
        <v>0</v>
      </c>
      <c r="H35" s="29">
        <f>LARGE(RECAP!$D35:$T35,5)</f>
        <v>0</v>
      </c>
      <c r="I35" s="29">
        <f>LARGE(RECAP!$D35:$T35,6)</f>
        <v>0</v>
      </c>
      <c r="J35" s="29">
        <f>LARGE(RECAP!$D35:$T35,7)</f>
        <v>0</v>
      </c>
      <c r="K35" s="30">
        <f t="shared" si="0"/>
        <v>0</v>
      </c>
      <c r="M35" s="14">
        <f>LARGE(RECAP!$D35:$T35,8)</f>
        <v>0</v>
      </c>
      <c r="N35" s="14">
        <f>LARGE(RECAP!$D35:$T35,9)</f>
        <v>0</v>
      </c>
      <c r="O35" s="14">
        <f>LARGE(RECAP!$D35:$T35,10)</f>
        <v>0</v>
      </c>
      <c r="P35" s="14">
        <f>LARGE(RECAP!$D35:$T35,11)</f>
        <v>0</v>
      </c>
      <c r="Q35" s="14">
        <f>LARGE(RECAP!$D35:$T35,12)</f>
        <v>0</v>
      </c>
      <c r="R35" s="14">
        <f>LARGE(RECAP!$D35:$T35,13)</f>
        <v>0</v>
      </c>
      <c r="S35" s="14">
        <f>LARGE(RECAP!$D35:$T35,14)</f>
        <v>0</v>
      </c>
      <c r="T35" s="14">
        <f>LARGE(RECAP!$D35:$T35,15)</f>
        <v>0</v>
      </c>
      <c r="U35" s="14">
        <f>LARGE(RECAP!$D35:$T35,16)</f>
        <v>0</v>
      </c>
      <c r="V35" s="14">
        <f>LARGE(RECAP!$D35:$T35,17)</f>
        <v>0</v>
      </c>
      <c r="W35" s="35">
        <v>32</v>
      </c>
      <c r="X35" s="69" t="s">
        <v>78</v>
      </c>
      <c r="Y35" s="26">
        <v>9.1999999999999993</v>
      </c>
      <c r="Z35" s="47" t="s">
        <v>89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32">
        <v>0</v>
      </c>
      <c r="AI35" s="12"/>
      <c r="AJ35" s="28">
        <v>0</v>
      </c>
      <c r="AK35" s="28">
        <v>0</v>
      </c>
      <c r="AL35" s="28">
        <v>0</v>
      </c>
    </row>
    <row r="36" spans="1:38" ht="18">
      <c r="A36" s="69" t="s">
        <v>82</v>
      </c>
      <c r="B36" s="26"/>
      <c r="C36" s="47" t="s">
        <v>118</v>
      </c>
      <c r="D36" s="29">
        <f>LARGE(RECAP!$D36:$T36,1)</f>
        <v>0</v>
      </c>
      <c r="E36" s="29">
        <f>LARGE(RECAP!$D36:$T36,2)</f>
        <v>0</v>
      </c>
      <c r="F36" s="29">
        <f>LARGE(RECAP!$D36:$T36,3)</f>
        <v>0</v>
      </c>
      <c r="G36" s="29">
        <f>LARGE(RECAP!$D36:$T36,4)</f>
        <v>0</v>
      </c>
      <c r="H36" s="29">
        <f>LARGE(RECAP!$D36:$T36,5)</f>
        <v>0</v>
      </c>
      <c r="I36" s="29">
        <f>LARGE(RECAP!$D36:$T36,6)</f>
        <v>0</v>
      </c>
      <c r="J36" s="29">
        <f>LARGE(RECAP!$D36:$T36,7)</f>
        <v>0</v>
      </c>
      <c r="K36" s="30">
        <f t="shared" ref="K36:K66" si="4">SUM(D36:J36)</f>
        <v>0</v>
      </c>
      <c r="M36" s="14">
        <f>LARGE(RECAP!$D36:$T36,8)</f>
        <v>0</v>
      </c>
      <c r="N36" s="14">
        <f>LARGE(RECAP!$D36:$T36,9)</f>
        <v>0</v>
      </c>
      <c r="O36" s="14">
        <f>LARGE(RECAP!$D36:$T36,10)</f>
        <v>0</v>
      </c>
      <c r="P36" s="14">
        <f>LARGE(RECAP!$D36:$T36,11)</f>
        <v>0</v>
      </c>
      <c r="Q36" s="14">
        <f>LARGE(RECAP!$D36:$T36,12)</f>
        <v>0</v>
      </c>
      <c r="R36" s="14">
        <f>LARGE(RECAP!$D36:$T36,13)</f>
        <v>0</v>
      </c>
      <c r="S36" s="14">
        <f>LARGE(RECAP!$D36:$T36,14)</f>
        <v>0</v>
      </c>
      <c r="T36" s="14">
        <f>LARGE(RECAP!$D36:$T36,15)</f>
        <v>0</v>
      </c>
      <c r="U36" s="14">
        <f>LARGE(RECAP!$D36:$T36,16)</f>
        <v>0</v>
      </c>
      <c r="V36" s="14">
        <f>LARGE(RECAP!$D36:$T36,17)</f>
        <v>0</v>
      </c>
      <c r="W36" s="35">
        <v>33</v>
      </c>
      <c r="X36" s="69" t="s">
        <v>77</v>
      </c>
      <c r="Y36" s="26">
        <v>16.8</v>
      </c>
      <c r="Z36" s="47" t="s">
        <v>90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32">
        <v>0</v>
      </c>
      <c r="AI36" s="12"/>
      <c r="AJ36" s="28">
        <v>0</v>
      </c>
      <c r="AK36" s="28">
        <v>0</v>
      </c>
      <c r="AL36" s="28">
        <v>0</v>
      </c>
    </row>
    <row r="37" spans="1:38" ht="18">
      <c r="A37" s="69" t="s">
        <v>78</v>
      </c>
      <c r="B37" s="26">
        <v>27.9</v>
      </c>
      <c r="C37" s="47" t="s">
        <v>156</v>
      </c>
      <c r="D37" s="29">
        <f>LARGE(RECAP!$D37:$T37,1)</f>
        <v>0</v>
      </c>
      <c r="E37" s="29">
        <f>LARGE(RECAP!$D37:$T37,2)</f>
        <v>0</v>
      </c>
      <c r="F37" s="29">
        <f>LARGE(RECAP!$D37:$T37,3)</f>
        <v>0</v>
      </c>
      <c r="G37" s="29">
        <f>LARGE(RECAP!$D37:$T37,4)</f>
        <v>0</v>
      </c>
      <c r="H37" s="29">
        <f>LARGE(RECAP!$D37:$T37,5)</f>
        <v>0</v>
      </c>
      <c r="I37" s="29">
        <f>LARGE(RECAP!$D37:$T37,6)</f>
        <v>0</v>
      </c>
      <c r="J37" s="29">
        <f>LARGE(RECAP!$D37:$T37,7)</f>
        <v>0</v>
      </c>
      <c r="K37" s="30">
        <f t="shared" si="4"/>
        <v>0</v>
      </c>
      <c r="M37" s="14">
        <f>LARGE(RECAP!$D37:$T37,8)</f>
        <v>0</v>
      </c>
      <c r="N37" s="14">
        <f>LARGE(RECAP!$D37:$T37,9)</f>
        <v>0</v>
      </c>
      <c r="O37" s="14">
        <f>LARGE(RECAP!$D37:$T37,10)</f>
        <v>0</v>
      </c>
      <c r="P37" s="14">
        <f>LARGE(RECAP!$D37:$T37,11)</f>
        <v>0</v>
      </c>
      <c r="Q37" s="14">
        <f>LARGE(RECAP!$D37:$T37,12)</f>
        <v>0</v>
      </c>
      <c r="R37" s="14">
        <f>LARGE(RECAP!$D37:$T37,13)</f>
        <v>0</v>
      </c>
      <c r="S37" s="14">
        <f>LARGE(RECAP!$D37:$T37,14)</f>
        <v>0</v>
      </c>
      <c r="T37" s="14">
        <f>LARGE(RECAP!$D37:$T37,15)</f>
        <v>0</v>
      </c>
      <c r="U37" s="14">
        <f>LARGE(RECAP!$D37:$T37,16)</f>
        <v>0</v>
      </c>
      <c r="V37" s="14">
        <f>LARGE(RECAP!$D37:$T37,17)</f>
        <v>0</v>
      </c>
      <c r="W37" s="35">
        <v>34</v>
      </c>
      <c r="X37" s="69" t="s">
        <v>77</v>
      </c>
      <c r="Y37" s="26">
        <v>30</v>
      </c>
      <c r="Z37" s="47" t="s">
        <v>91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32">
        <v>0</v>
      </c>
      <c r="AI37" s="12"/>
      <c r="AJ37" s="28">
        <v>0</v>
      </c>
      <c r="AK37" s="28">
        <v>0</v>
      </c>
      <c r="AL37" s="28">
        <v>0</v>
      </c>
    </row>
    <row r="38" spans="1:38" ht="18">
      <c r="A38" s="69" t="s">
        <v>78</v>
      </c>
      <c r="B38" s="26">
        <v>34.9</v>
      </c>
      <c r="C38" s="47" t="s">
        <v>119</v>
      </c>
      <c r="D38" s="29">
        <f>LARGE(RECAP!$D38:$T38,1)</f>
        <v>0</v>
      </c>
      <c r="E38" s="29">
        <f>LARGE(RECAP!$D38:$T38,2)</f>
        <v>0</v>
      </c>
      <c r="F38" s="29">
        <f>LARGE(RECAP!$D38:$T38,3)</f>
        <v>0</v>
      </c>
      <c r="G38" s="29">
        <f>LARGE(RECAP!$D38:$T38,4)</f>
        <v>0</v>
      </c>
      <c r="H38" s="29">
        <f>LARGE(RECAP!$D38:$T38,5)</f>
        <v>0</v>
      </c>
      <c r="I38" s="29">
        <f>LARGE(RECAP!$D38:$T38,6)</f>
        <v>0</v>
      </c>
      <c r="J38" s="29">
        <f>LARGE(RECAP!$D38:$T38,7)</f>
        <v>0</v>
      </c>
      <c r="K38" s="30">
        <f t="shared" si="4"/>
        <v>0</v>
      </c>
      <c r="M38" s="14">
        <f>LARGE(RECAP!$D38:$T38,8)</f>
        <v>0</v>
      </c>
      <c r="N38" s="14">
        <f>LARGE(RECAP!$D38:$T38,9)</f>
        <v>0</v>
      </c>
      <c r="O38" s="14">
        <f>LARGE(RECAP!$D38:$T38,10)</f>
        <v>0</v>
      </c>
      <c r="P38" s="14">
        <f>LARGE(RECAP!$D38:$T38,11)</f>
        <v>0</v>
      </c>
      <c r="Q38" s="14">
        <f>LARGE(RECAP!$D38:$T38,12)</f>
        <v>0</v>
      </c>
      <c r="R38" s="14">
        <f>LARGE(RECAP!$D38:$T38,13)</f>
        <v>0</v>
      </c>
      <c r="S38" s="14">
        <f>LARGE(RECAP!$D38:$T38,14)</f>
        <v>0</v>
      </c>
      <c r="T38" s="14">
        <f>LARGE(RECAP!$D38:$T38,15)</f>
        <v>0</v>
      </c>
      <c r="U38" s="14">
        <f>LARGE(RECAP!$D38:$T38,16)</f>
        <v>0</v>
      </c>
      <c r="V38" s="14">
        <f>LARGE(RECAP!$D38:$T38,17)</f>
        <v>0</v>
      </c>
      <c r="W38" s="35">
        <v>35</v>
      </c>
      <c r="X38" s="69" t="s">
        <v>78</v>
      </c>
      <c r="Y38" s="26">
        <v>12.4</v>
      </c>
      <c r="Z38" s="47" t="s">
        <v>92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32">
        <v>0</v>
      </c>
      <c r="AJ38" s="28">
        <v>0</v>
      </c>
      <c r="AK38" s="28">
        <v>0</v>
      </c>
      <c r="AL38" s="28">
        <v>0</v>
      </c>
    </row>
    <row r="39" spans="1:38" ht="18">
      <c r="A39" s="69" t="s">
        <v>82</v>
      </c>
      <c r="B39" s="26">
        <v>14.5</v>
      </c>
      <c r="C39" s="47" t="s">
        <v>120</v>
      </c>
      <c r="D39" s="29">
        <f>LARGE(RECAP!$D39:$T39,1)</f>
        <v>170</v>
      </c>
      <c r="E39" s="29">
        <f>LARGE(RECAP!$D39:$T39,2)</f>
        <v>0</v>
      </c>
      <c r="F39" s="29">
        <f>LARGE(RECAP!$D39:$T39,3)</f>
        <v>0</v>
      </c>
      <c r="G39" s="29">
        <f>LARGE(RECAP!$D39:$T39,4)</f>
        <v>0</v>
      </c>
      <c r="H39" s="29">
        <f>LARGE(RECAP!$D39:$T39,5)</f>
        <v>0</v>
      </c>
      <c r="I39" s="29">
        <f>LARGE(RECAP!$D39:$T39,6)</f>
        <v>0</v>
      </c>
      <c r="J39" s="29">
        <f>LARGE(RECAP!$D39:$T39,7)</f>
        <v>0</v>
      </c>
      <c r="K39" s="30">
        <f t="shared" si="4"/>
        <v>170</v>
      </c>
      <c r="M39" s="14">
        <f>LARGE(RECAP!$D39:$T39,8)</f>
        <v>0</v>
      </c>
      <c r="N39" s="14">
        <f>LARGE(RECAP!$D39:$T39,9)</f>
        <v>0</v>
      </c>
      <c r="O39" s="14">
        <f>LARGE(RECAP!$D39:$T39,10)</f>
        <v>0</v>
      </c>
      <c r="P39" s="14">
        <f>LARGE(RECAP!$D39:$T39,11)</f>
        <v>0</v>
      </c>
      <c r="Q39" s="14">
        <f>LARGE(RECAP!$D39:$T39,12)</f>
        <v>0</v>
      </c>
      <c r="R39" s="14">
        <f>LARGE(RECAP!$D39:$T39,13)</f>
        <v>0</v>
      </c>
      <c r="S39" s="14">
        <f>LARGE(RECAP!$D39:$T39,14)</f>
        <v>0</v>
      </c>
      <c r="T39" s="14">
        <f>LARGE(RECAP!$D39:$T39,15)</f>
        <v>0</v>
      </c>
      <c r="U39" s="14">
        <f>LARGE(RECAP!$D39:$T39,16)</f>
        <v>0</v>
      </c>
      <c r="V39" s="14">
        <f>LARGE(RECAP!$D39:$T39,17)</f>
        <v>0</v>
      </c>
      <c r="W39" s="35">
        <v>36</v>
      </c>
      <c r="X39" s="69" t="s">
        <v>78</v>
      </c>
      <c r="Y39" s="26">
        <v>27.8</v>
      </c>
      <c r="Z39" s="47" t="s">
        <v>93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32">
        <v>0</v>
      </c>
      <c r="AI39" s="12"/>
      <c r="AJ39" s="28">
        <v>0</v>
      </c>
      <c r="AK39" s="28">
        <v>0</v>
      </c>
      <c r="AL39" s="28">
        <v>0</v>
      </c>
    </row>
    <row r="40" spans="1:38" ht="18">
      <c r="A40" s="69" t="s">
        <v>78</v>
      </c>
      <c r="B40" s="26">
        <v>41</v>
      </c>
      <c r="C40" s="47" t="s">
        <v>121</v>
      </c>
      <c r="D40" s="29">
        <f>LARGE(RECAP!$D40:$T40,1)</f>
        <v>300</v>
      </c>
      <c r="E40" s="29">
        <f>LARGE(RECAP!$D40:$T40,2)</f>
        <v>260</v>
      </c>
      <c r="F40" s="29">
        <f>LARGE(RECAP!$D40:$T40,3)</f>
        <v>0</v>
      </c>
      <c r="G40" s="29">
        <f>LARGE(RECAP!$D40:$T40,4)</f>
        <v>0</v>
      </c>
      <c r="H40" s="29">
        <f>LARGE(RECAP!$D40:$T40,5)</f>
        <v>0</v>
      </c>
      <c r="I40" s="29">
        <f>LARGE(RECAP!$D40:$T40,6)</f>
        <v>0</v>
      </c>
      <c r="J40" s="29">
        <f>LARGE(RECAP!$D40:$T40,7)</f>
        <v>0</v>
      </c>
      <c r="K40" s="30">
        <f t="shared" si="4"/>
        <v>560</v>
      </c>
      <c r="M40" s="14">
        <f>LARGE(RECAP!$D40:$T40,8)</f>
        <v>0</v>
      </c>
      <c r="N40" s="14">
        <f>LARGE(RECAP!$D40:$T40,9)</f>
        <v>0</v>
      </c>
      <c r="O40" s="14">
        <f>LARGE(RECAP!$D40:$T40,10)</f>
        <v>0</v>
      </c>
      <c r="P40" s="14">
        <f>LARGE(RECAP!$D40:$T40,11)</f>
        <v>0</v>
      </c>
      <c r="Q40" s="14">
        <f>LARGE(RECAP!$D40:$T40,12)</f>
        <v>0</v>
      </c>
      <c r="R40" s="14">
        <f>LARGE(RECAP!$D40:$T40,13)</f>
        <v>0</v>
      </c>
      <c r="S40" s="14">
        <f>LARGE(RECAP!$D40:$T40,14)</f>
        <v>0</v>
      </c>
      <c r="T40" s="14">
        <f>LARGE(RECAP!$D40:$T40,15)</f>
        <v>0</v>
      </c>
      <c r="U40" s="14">
        <f>LARGE(RECAP!$D40:$T40,16)</f>
        <v>0</v>
      </c>
      <c r="V40" s="14">
        <f>LARGE(RECAP!$D40:$T40,17)</f>
        <v>0</v>
      </c>
      <c r="W40" s="35">
        <v>37</v>
      </c>
      <c r="X40" s="69" t="s">
        <v>77</v>
      </c>
      <c r="Y40" s="26">
        <v>23.8</v>
      </c>
      <c r="Z40" s="47" t="s">
        <v>94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32">
        <v>0</v>
      </c>
      <c r="AI40" s="12"/>
      <c r="AJ40" s="28">
        <v>0</v>
      </c>
      <c r="AK40" s="28">
        <v>0</v>
      </c>
      <c r="AL40" s="28">
        <v>0</v>
      </c>
    </row>
    <row r="41" spans="1:38" ht="18">
      <c r="A41" s="69" t="s">
        <v>77</v>
      </c>
      <c r="B41" s="26">
        <v>33.6</v>
      </c>
      <c r="C41" s="47" t="s">
        <v>122</v>
      </c>
      <c r="D41" s="29">
        <f>LARGE(RECAP!$D41:$T41,1)</f>
        <v>200</v>
      </c>
      <c r="E41" s="29">
        <f>LARGE(RECAP!$D41:$T41,2)</f>
        <v>170</v>
      </c>
      <c r="F41" s="29">
        <f>LARGE(RECAP!$D41:$T41,3)</f>
        <v>0</v>
      </c>
      <c r="G41" s="29">
        <f>LARGE(RECAP!$D41:$T41,4)</f>
        <v>0</v>
      </c>
      <c r="H41" s="29">
        <f>LARGE(RECAP!$D41:$T41,5)</f>
        <v>0</v>
      </c>
      <c r="I41" s="29">
        <f>LARGE(RECAP!$D41:$T41,6)</f>
        <v>0</v>
      </c>
      <c r="J41" s="29">
        <f>LARGE(RECAP!$D41:$T41,7)</f>
        <v>0</v>
      </c>
      <c r="K41" s="30">
        <f t="shared" si="4"/>
        <v>370</v>
      </c>
      <c r="M41" s="14">
        <f>LARGE(RECAP!$D41:$T41,8)</f>
        <v>0</v>
      </c>
      <c r="N41" s="14">
        <f>LARGE(RECAP!$D41:$T41,9)</f>
        <v>0</v>
      </c>
      <c r="O41" s="14">
        <f>LARGE(RECAP!$D41:$T41,10)</f>
        <v>0</v>
      </c>
      <c r="P41" s="14">
        <f>LARGE(RECAP!$D41:$T41,11)</f>
        <v>0</v>
      </c>
      <c r="Q41" s="14">
        <f>LARGE(RECAP!$D41:$T41,12)</f>
        <v>0</v>
      </c>
      <c r="R41" s="14">
        <f>LARGE(RECAP!$D41:$T41,13)</f>
        <v>0</v>
      </c>
      <c r="S41" s="14">
        <f>LARGE(RECAP!$D41:$T41,14)</f>
        <v>0</v>
      </c>
      <c r="T41" s="14">
        <f>LARGE(RECAP!$D41:$T41,15)</f>
        <v>0</v>
      </c>
      <c r="U41" s="14">
        <f>LARGE(RECAP!$D41:$T41,16)</f>
        <v>0</v>
      </c>
      <c r="V41" s="14">
        <f>LARGE(RECAP!$D41:$T41,17)</f>
        <v>0</v>
      </c>
      <c r="W41" s="35">
        <v>38</v>
      </c>
      <c r="X41" s="69" t="s">
        <v>78</v>
      </c>
      <c r="Y41" s="26">
        <v>10.1</v>
      </c>
      <c r="Z41" s="47" t="s">
        <v>95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32">
        <v>0</v>
      </c>
      <c r="AI41" s="12"/>
      <c r="AJ41" s="28">
        <v>0</v>
      </c>
      <c r="AK41" s="28">
        <v>0</v>
      </c>
      <c r="AL41" s="28">
        <v>0</v>
      </c>
    </row>
    <row r="42" spans="1:38" ht="18">
      <c r="A42" s="69" t="s">
        <v>78</v>
      </c>
      <c r="B42" s="26">
        <v>21.3</v>
      </c>
      <c r="C42" s="47" t="s">
        <v>123</v>
      </c>
      <c r="D42" s="29">
        <f>LARGE(RECAP!$D42:$T42,1)</f>
        <v>0</v>
      </c>
      <c r="E42" s="29">
        <f>LARGE(RECAP!$D42:$T42,2)</f>
        <v>0</v>
      </c>
      <c r="F42" s="29">
        <f>LARGE(RECAP!$D42:$T42,3)</f>
        <v>0</v>
      </c>
      <c r="G42" s="29">
        <f>LARGE(RECAP!$D42:$T42,4)</f>
        <v>0</v>
      </c>
      <c r="H42" s="29">
        <f>LARGE(RECAP!$D42:$T42,5)</f>
        <v>0</v>
      </c>
      <c r="I42" s="29">
        <f>LARGE(RECAP!$D42:$T42,6)</f>
        <v>0</v>
      </c>
      <c r="J42" s="29">
        <f>LARGE(RECAP!$D42:$T42,7)</f>
        <v>0</v>
      </c>
      <c r="K42" s="30">
        <f t="shared" si="4"/>
        <v>0</v>
      </c>
      <c r="M42" s="14">
        <f>LARGE(RECAP!$D42:$T42,8)</f>
        <v>0</v>
      </c>
      <c r="N42" s="14">
        <f>LARGE(RECAP!$D42:$T42,9)</f>
        <v>0</v>
      </c>
      <c r="O42" s="14">
        <f>LARGE(RECAP!$D42:$T42,10)</f>
        <v>0</v>
      </c>
      <c r="P42" s="14">
        <f>LARGE(RECAP!$D42:$T42,11)</f>
        <v>0</v>
      </c>
      <c r="Q42" s="14">
        <f>LARGE(RECAP!$D42:$T42,12)</f>
        <v>0</v>
      </c>
      <c r="R42" s="14">
        <f>LARGE(RECAP!$D42:$T42,13)</f>
        <v>0</v>
      </c>
      <c r="S42" s="14">
        <f>LARGE(RECAP!$D42:$T42,14)</f>
        <v>0</v>
      </c>
      <c r="T42" s="14">
        <f>LARGE(RECAP!$D42:$T42,15)</f>
        <v>0</v>
      </c>
      <c r="U42" s="14">
        <f>LARGE(RECAP!$D42:$T42,16)</f>
        <v>0</v>
      </c>
      <c r="V42" s="14">
        <f>LARGE(RECAP!$D42:$T42,17)</f>
        <v>0</v>
      </c>
      <c r="W42" s="35">
        <v>39</v>
      </c>
      <c r="X42" s="69" t="s">
        <v>78</v>
      </c>
      <c r="Y42" s="26">
        <v>34.6</v>
      </c>
      <c r="Z42" s="47" t="s">
        <v>96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32">
        <v>0</v>
      </c>
      <c r="AI42" s="12"/>
      <c r="AJ42" s="28">
        <v>0</v>
      </c>
      <c r="AK42" s="28">
        <v>0</v>
      </c>
      <c r="AL42" s="28">
        <v>0</v>
      </c>
    </row>
    <row r="43" spans="1:38" ht="18">
      <c r="A43" s="69" t="s">
        <v>78</v>
      </c>
      <c r="B43" s="26">
        <v>23.5</v>
      </c>
      <c r="C43" s="47" t="s">
        <v>124</v>
      </c>
      <c r="D43" s="29">
        <f>LARGE(RECAP!$D43:$T43,1)</f>
        <v>0</v>
      </c>
      <c r="E43" s="29">
        <f>LARGE(RECAP!$D43:$T43,2)</f>
        <v>0</v>
      </c>
      <c r="F43" s="29">
        <f>LARGE(RECAP!$D43:$T43,3)</f>
        <v>0</v>
      </c>
      <c r="G43" s="29">
        <f>LARGE(RECAP!$D43:$T43,4)</f>
        <v>0</v>
      </c>
      <c r="H43" s="29">
        <f>LARGE(RECAP!$D43:$T43,5)</f>
        <v>0</v>
      </c>
      <c r="I43" s="29">
        <f>LARGE(RECAP!$D43:$T43,6)</f>
        <v>0</v>
      </c>
      <c r="J43" s="29">
        <f>LARGE(RECAP!$D43:$T43,7)</f>
        <v>0</v>
      </c>
      <c r="K43" s="30">
        <f t="shared" si="4"/>
        <v>0</v>
      </c>
      <c r="M43" s="14">
        <f>LARGE(RECAP!$D43:$T43,8)</f>
        <v>0</v>
      </c>
      <c r="N43" s="14">
        <f>LARGE(RECAP!$D43:$T43,9)</f>
        <v>0</v>
      </c>
      <c r="O43" s="14">
        <f>LARGE(RECAP!$D43:$T43,10)</f>
        <v>0</v>
      </c>
      <c r="P43" s="14">
        <f>LARGE(RECAP!$D43:$T43,11)</f>
        <v>0</v>
      </c>
      <c r="Q43" s="14">
        <f>LARGE(RECAP!$D43:$T43,12)</f>
        <v>0</v>
      </c>
      <c r="R43" s="14">
        <f>LARGE(RECAP!$D43:$T43,13)</f>
        <v>0</v>
      </c>
      <c r="S43" s="14">
        <f>LARGE(RECAP!$D43:$T43,14)</f>
        <v>0</v>
      </c>
      <c r="T43" s="14">
        <f>LARGE(RECAP!$D43:$T43,15)</f>
        <v>0</v>
      </c>
      <c r="U43" s="14">
        <f>LARGE(RECAP!$D43:$T43,16)</f>
        <v>0</v>
      </c>
      <c r="V43" s="14">
        <f>LARGE(RECAP!$D43:$T43,17)</f>
        <v>0</v>
      </c>
      <c r="W43" s="35">
        <v>40</v>
      </c>
      <c r="X43" s="69" t="s">
        <v>78</v>
      </c>
      <c r="Y43" s="26">
        <v>54</v>
      </c>
      <c r="Z43" s="47" t="s">
        <v>97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32">
        <v>0</v>
      </c>
      <c r="AI43" s="12"/>
      <c r="AJ43" s="28">
        <v>0</v>
      </c>
      <c r="AK43" s="28">
        <v>0</v>
      </c>
      <c r="AL43" s="28">
        <v>0</v>
      </c>
    </row>
    <row r="44" spans="1:38" ht="18">
      <c r="A44" s="69" t="s">
        <v>77</v>
      </c>
      <c r="B44" s="26">
        <v>19.100000000000001</v>
      </c>
      <c r="C44" s="47" t="s">
        <v>125</v>
      </c>
      <c r="D44" s="29">
        <f>LARGE(RECAP!$D44:$T44,1)</f>
        <v>160</v>
      </c>
      <c r="E44" s="29">
        <f>LARGE(RECAP!$D44:$T44,2)</f>
        <v>160</v>
      </c>
      <c r="F44" s="29">
        <f>LARGE(RECAP!$D44:$T44,3)</f>
        <v>0</v>
      </c>
      <c r="G44" s="29">
        <f>LARGE(RECAP!$D44:$T44,4)</f>
        <v>0</v>
      </c>
      <c r="H44" s="29">
        <f>LARGE(RECAP!$D44:$T44,5)</f>
        <v>0</v>
      </c>
      <c r="I44" s="29">
        <f>LARGE(RECAP!$D44:$T44,6)</f>
        <v>0</v>
      </c>
      <c r="J44" s="29">
        <f>LARGE(RECAP!$D44:$T44,7)</f>
        <v>0</v>
      </c>
      <c r="K44" s="30">
        <f t="shared" si="4"/>
        <v>320</v>
      </c>
      <c r="M44" s="14">
        <f>LARGE(RECAP!$D44:$T44,8)</f>
        <v>0</v>
      </c>
      <c r="N44" s="14">
        <f>LARGE(RECAP!$D44:$T44,9)</f>
        <v>0</v>
      </c>
      <c r="O44" s="14">
        <f>LARGE(RECAP!$D44:$T44,10)</f>
        <v>0</v>
      </c>
      <c r="P44" s="14">
        <f>LARGE(RECAP!$D44:$T44,11)</f>
        <v>0</v>
      </c>
      <c r="Q44" s="14">
        <f>LARGE(RECAP!$D44:$T44,12)</f>
        <v>0</v>
      </c>
      <c r="R44" s="14">
        <f>LARGE(RECAP!$D44:$T44,13)</f>
        <v>0</v>
      </c>
      <c r="S44" s="14">
        <f>LARGE(RECAP!$D44:$T44,14)</f>
        <v>0</v>
      </c>
      <c r="T44" s="14">
        <f>LARGE(RECAP!$D44:$T44,15)</f>
        <v>0</v>
      </c>
      <c r="U44" s="14">
        <f>LARGE(RECAP!$D44:$T44,16)</f>
        <v>0</v>
      </c>
      <c r="V44" s="14">
        <f>LARGE(RECAP!$D44:$T44,17)</f>
        <v>0</v>
      </c>
      <c r="W44" s="35">
        <v>41</v>
      </c>
      <c r="X44" s="69" t="s">
        <v>78</v>
      </c>
      <c r="Y44" s="26">
        <v>22.5</v>
      </c>
      <c r="Z44" s="47" t="s">
        <v>98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32">
        <v>0</v>
      </c>
      <c r="AI44" s="12"/>
      <c r="AJ44" s="28">
        <v>0</v>
      </c>
      <c r="AK44" s="28">
        <v>0</v>
      </c>
      <c r="AL44" s="28">
        <v>0</v>
      </c>
    </row>
    <row r="45" spans="1:38" ht="18">
      <c r="A45" s="69" t="s">
        <v>78</v>
      </c>
      <c r="B45" s="26">
        <v>17.3</v>
      </c>
      <c r="C45" s="47" t="s">
        <v>126</v>
      </c>
      <c r="D45" s="29">
        <f>LARGE(RECAP!$D45:$T45,1)</f>
        <v>200</v>
      </c>
      <c r="E45" s="29">
        <f>LARGE(RECAP!$D45:$T45,2)</f>
        <v>200</v>
      </c>
      <c r="F45" s="29">
        <f>LARGE(RECAP!$D45:$T45,3)</f>
        <v>0</v>
      </c>
      <c r="G45" s="29">
        <f>LARGE(RECAP!$D45:$T45,4)</f>
        <v>0</v>
      </c>
      <c r="H45" s="29">
        <f>LARGE(RECAP!$D45:$T45,5)</f>
        <v>0</v>
      </c>
      <c r="I45" s="29">
        <f>LARGE(RECAP!$D45:$T45,6)</f>
        <v>0</v>
      </c>
      <c r="J45" s="29">
        <f>LARGE(RECAP!$D45:$T45,7)</f>
        <v>0</v>
      </c>
      <c r="K45" s="30">
        <f t="shared" si="4"/>
        <v>400</v>
      </c>
      <c r="M45" s="14">
        <f>LARGE(RECAP!$D45:$T45,8)</f>
        <v>0</v>
      </c>
      <c r="N45" s="14">
        <f>LARGE(RECAP!$D45:$T45,9)</f>
        <v>0</v>
      </c>
      <c r="O45" s="14">
        <f>LARGE(RECAP!$D45:$T45,10)</f>
        <v>0</v>
      </c>
      <c r="P45" s="14">
        <f>LARGE(RECAP!$D45:$T45,11)</f>
        <v>0</v>
      </c>
      <c r="Q45" s="14">
        <f>LARGE(RECAP!$D45:$T45,12)</f>
        <v>0</v>
      </c>
      <c r="R45" s="14">
        <f>LARGE(RECAP!$D45:$T45,13)</f>
        <v>0</v>
      </c>
      <c r="S45" s="14">
        <f>LARGE(RECAP!$D45:$T45,14)</f>
        <v>0</v>
      </c>
      <c r="T45" s="14">
        <f>LARGE(RECAP!$D45:$T45,15)</f>
        <v>0</v>
      </c>
      <c r="U45" s="14">
        <f>LARGE(RECAP!$D45:$T45,16)</f>
        <v>0</v>
      </c>
      <c r="V45" s="14">
        <f>LARGE(RECAP!$D45:$T45,17)</f>
        <v>0</v>
      </c>
      <c r="W45" s="35">
        <v>42</v>
      </c>
      <c r="X45" s="69" t="s">
        <v>77</v>
      </c>
      <c r="Y45" s="26">
        <v>54</v>
      </c>
      <c r="Z45" s="47" t="s">
        <v>99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32">
        <v>0</v>
      </c>
      <c r="AI45" s="12"/>
      <c r="AJ45" s="28">
        <v>0</v>
      </c>
      <c r="AK45" s="28">
        <v>0</v>
      </c>
      <c r="AL45" s="28">
        <v>0</v>
      </c>
    </row>
    <row r="46" spans="1:38" ht="18">
      <c r="A46" s="69" t="s">
        <v>78</v>
      </c>
      <c r="B46" s="26">
        <v>39.5</v>
      </c>
      <c r="C46" s="47" t="s">
        <v>127</v>
      </c>
      <c r="D46" s="29">
        <f>LARGE(RECAP!$D46:$T46,1)</f>
        <v>260</v>
      </c>
      <c r="E46" s="29">
        <f>LARGE(RECAP!$D46:$T46,2)</f>
        <v>160</v>
      </c>
      <c r="F46" s="29">
        <f>LARGE(RECAP!$D46:$T46,3)</f>
        <v>0</v>
      </c>
      <c r="G46" s="29">
        <f>LARGE(RECAP!$D46:$T46,4)</f>
        <v>0</v>
      </c>
      <c r="H46" s="29">
        <f>LARGE(RECAP!$D46:$T46,5)</f>
        <v>0</v>
      </c>
      <c r="I46" s="29">
        <f>LARGE(RECAP!$D46:$T46,6)</f>
        <v>0</v>
      </c>
      <c r="J46" s="29">
        <f>LARGE(RECAP!$D46:$T46,7)</f>
        <v>0</v>
      </c>
      <c r="K46" s="30">
        <f t="shared" si="4"/>
        <v>420</v>
      </c>
      <c r="M46" s="14">
        <f>LARGE(RECAP!$D46:$T46,8)</f>
        <v>0</v>
      </c>
      <c r="N46" s="14">
        <f>LARGE(RECAP!$D46:$T46,9)</f>
        <v>0</v>
      </c>
      <c r="O46" s="14">
        <f>LARGE(RECAP!$D46:$T46,10)</f>
        <v>0</v>
      </c>
      <c r="P46" s="14">
        <f>LARGE(RECAP!$D46:$T46,11)</f>
        <v>0</v>
      </c>
      <c r="Q46" s="14">
        <f>LARGE(RECAP!$D46:$T46,12)</f>
        <v>0</v>
      </c>
      <c r="R46" s="14">
        <f>LARGE(RECAP!$D46:$T46,13)</f>
        <v>0</v>
      </c>
      <c r="S46" s="14">
        <f>LARGE(RECAP!$D46:$T46,14)</f>
        <v>0</v>
      </c>
      <c r="T46" s="14">
        <f>LARGE(RECAP!$D46:$T46,15)</f>
        <v>0</v>
      </c>
      <c r="U46" s="14">
        <f>LARGE(RECAP!$D46:$T46,16)</f>
        <v>0</v>
      </c>
      <c r="V46" s="14">
        <f>LARGE(RECAP!$D46:$T46,17)</f>
        <v>0</v>
      </c>
      <c r="W46" s="35">
        <v>43</v>
      </c>
      <c r="X46" s="69" t="s">
        <v>77</v>
      </c>
      <c r="Y46" s="26">
        <v>30.6</v>
      </c>
      <c r="Z46" s="47" t="s">
        <v>100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32">
        <v>0</v>
      </c>
      <c r="AJ46" s="28">
        <v>0</v>
      </c>
      <c r="AK46" s="28">
        <v>0</v>
      </c>
      <c r="AL46" s="28">
        <v>0</v>
      </c>
    </row>
    <row r="47" spans="1:38" ht="18">
      <c r="A47" s="69" t="s">
        <v>78</v>
      </c>
      <c r="B47" s="26">
        <v>28.7</v>
      </c>
      <c r="C47" s="47" t="s">
        <v>128</v>
      </c>
      <c r="D47" s="29">
        <f>LARGE(RECAP!$D47:$T47,1)</f>
        <v>0</v>
      </c>
      <c r="E47" s="29">
        <f>LARGE(RECAP!$D47:$T47,2)</f>
        <v>0</v>
      </c>
      <c r="F47" s="29">
        <f>LARGE(RECAP!$D47:$T47,3)</f>
        <v>0</v>
      </c>
      <c r="G47" s="29">
        <f>LARGE(RECAP!$D47:$T47,4)</f>
        <v>0</v>
      </c>
      <c r="H47" s="29">
        <f>LARGE(RECAP!$D47:$T47,5)</f>
        <v>0</v>
      </c>
      <c r="I47" s="29">
        <f>LARGE(RECAP!$D47:$T47,6)</f>
        <v>0</v>
      </c>
      <c r="J47" s="29">
        <f>LARGE(RECAP!$D47:$T47,7)</f>
        <v>0</v>
      </c>
      <c r="K47" s="30">
        <f t="shared" si="4"/>
        <v>0</v>
      </c>
      <c r="M47" s="14">
        <f>LARGE(RECAP!$D47:$T47,8)</f>
        <v>0</v>
      </c>
      <c r="N47" s="14">
        <f>LARGE(RECAP!$D47:$T47,9)</f>
        <v>0</v>
      </c>
      <c r="O47" s="14">
        <f>LARGE(RECAP!$D47:$T47,10)</f>
        <v>0</v>
      </c>
      <c r="P47" s="14">
        <f>LARGE(RECAP!$D47:$T47,11)</f>
        <v>0</v>
      </c>
      <c r="Q47" s="14">
        <f>LARGE(RECAP!$D47:$T47,12)</f>
        <v>0</v>
      </c>
      <c r="R47" s="14">
        <f>LARGE(RECAP!$D47:$T47,13)</f>
        <v>0</v>
      </c>
      <c r="S47" s="14">
        <f>LARGE(RECAP!$D47:$T47,14)</f>
        <v>0</v>
      </c>
      <c r="T47" s="14">
        <f>LARGE(RECAP!$D47:$T47,15)</f>
        <v>0</v>
      </c>
      <c r="U47" s="14">
        <f>LARGE(RECAP!$D47:$T47,16)</f>
        <v>0</v>
      </c>
      <c r="V47" s="14">
        <f>LARGE(RECAP!$D47:$T47,17)</f>
        <v>0</v>
      </c>
      <c r="W47" s="35">
        <v>44</v>
      </c>
      <c r="X47" s="69" t="s">
        <v>78</v>
      </c>
      <c r="Y47" s="26">
        <v>24</v>
      </c>
      <c r="Z47" s="47" t="s">
        <v>101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32">
        <v>0</v>
      </c>
      <c r="AI47" s="12"/>
      <c r="AJ47" s="28">
        <v>0</v>
      </c>
      <c r="AK47" s="28">
        <v>0</v>
      </c>
      <c r="AL47" s="28">
        <v>0</v>
      </c>
    </row>
    <row r="48" spans="1:38" ht="18">
      <c r="A48" s="69" t="s">
        <v>78</v>
      </c>
      <c r="B48" s="26">
        <v>27.5</v>
      </c>
      <c r="C48" s="47" t="s">
        <v>129</v>
      </c>
      <c r="D48" s="29">
        <f>LARGE(RECAP!$D48:$T48,1)</f>
        <v>190</v>
      </c>
      <c r="E48" s="29">
        <f>LARGE(RECAP!$D48:$T48,2)</f>
        <v>0</v>
      </c>
      <c r="F48" s="29">
        <f>LARGE(RECAP!$D48:$T48,3)</f>
        <v>0</v>
      </c>
      <c r="G48" s="29">
        <f>LARGE(RECAP!$D48:$T48,4)</f>
        <v>0</v>
      </c>
      <c r="H48" s="29">
        <f>LARGE(RECAP!$D48:$T48,5)</f>
        <v>0</v>
      </c>
      <c r="I48" s="29">
        <f>LARGE(RECAP!$D48:$T48,6)</f>
        <v>0</v>
      </c>
      <c r="J48" s="29">
        <f>LARGE(RECAP!$D48:$T48,7)</f>
        <v>0</v>
      </c>
      <c r="K48" s="30">
        <f t="shared" si="4"/>
        <v>190</v>
      </c>
      <c r="M48" s="14">
        <f>LARGE(RECAP!$D48:$T48,8)</f>
        <v>0</v>
      </c>
      <c r="N48" s="14">
        <f>LARGE(RECAP!$D48:$T48,9)</f>
        <v>0</v>
      </c>
      <c r="O48" s="14">
        <f>LARGE(RECAP!$D48:$T48,10)</f>
        <v>0</v>
      </c>
      <c r="P48" s="14">
        <f>LARGE(RECAP!$D48:$T48,11)</f>
        <v>0</v>
      </c>
      <c r="Q48" s="14">
        <f>LARGE(RECAP!$D48:$T48,12)</f>
        <v>0</v>
      </c>
      <c r="R48" s="14">
        <f>LARGE(RECAP!$D48:$T48,13)</f>
        <v>0</v>
      </c>
      <c r="S48" s="14">
        <f>LARGE(RECAP!$D48:$T48,14)</f>
        <v>0</v>
      </c>
      <c r="T48" s="14">
        <f>LARGE(RECAP!$D48:$T48,15)</f>
        <v>0</v>
      </c>
      <c r="U48" s="14">
        <f>LARGE(RECAP!$D48:$T48,16)</f>
        <v>0</v>
      </c>
      <c r="V48" s="14">
        <f>LARGE(RECAP!$D48:$T48,17)</f>
        <v>0</v>
      </c>
      <c r="W48" s="35">
        <v>45</v>
      </c>
      <c r="X48" s="69" t="s">
        <v>77</v>
      </c>
      <c r="Y48" s="26">
        <v>34.5</v>
      </c>
      <c r="Z48" s="47" t="s">
        <v>102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32">
        <v>0</v>
      </c>
      <c r="AI48" s="12"/>
      <c r="AJ48" s="28">
        <v>0</v>
      </c>
      <c r="AK48" s="28">
        <v>0</v>
      </c>
      <c r="AL48" s="28">
        <v>0</v>
      </c>
    </row>
    <row r="49" spans="1:38" ht="18">
      <c r="A49" s="69" t="s">
        <v>78</v>
      </c>
      <c r="B49" s="26">
        <v>15.4</v>
      </c>
      <c r="C49" s="47" t="s">
        <v>130</v>
      </c>
      <c r="D49" s="29">
        <f>LARGE(RECAP!$D49:$T49,1)</f>
        <v>0</v>
      </c>
      <c r="E49" s="29">
        <f>LARGE(RECAP!$D49:$T49,2)</f>
        <v>0</v>
      </c>
      <c r="F49" s="29">
        <f>LARGE(RECAP!$D49:$T49,3)</f>
        <v>0</v>
      </c>
      <c r="G49" s="29">
        <f>LARGE(RECAP!$D49:$T49,4)</f>
        <v>0</v>
      </c>
      <c r="H49" s="29">
        <f>LARGE(RECAP!$D49:$T49,5)</f>
        <v>0</v>
      </c>
      <c r="I49" s="29">
        <f>LARGE(RECAP!$D49:$T49,6)</f>
        <v>0</v>
      </c>
      <c r="J49" s="29">
        <f>LARGE(RECAP!$D49:$T49,7)</f>
        <v>0</v>
      </c>
      <c r="K49" s="30">
        <f t="shared" si="4"/>
        <v>0</v>
      </c>
      <c r="L49" s="62"/>
      <c r="M49" s="14">
        <f>LARGE(RECAP!$D49:$T49,8)</f>
        <v>0</v>
      </c>
      <c r="N49" s="14">
        <f>LARGE(RECAP!$D49:$T49,9)</f>
        <v>0</v>
      </c>
      <c r="O49" s="14">
        <f>LARGE(RECAP!$D49:$T49,10)</f>
        <v>0</v>
      </c>
      <c r="P49" s="14">
        <f>LARGE(RECAP!$D49:$T49,11)</f>
        <v>0</v>
      </c>
      <c r="Q49" s="14">
        <f>LARGE(RECAP!$D49:$T49,12)</f>
        <v>0</v>
      </c>
      <c r="R49" s="14">
        <f>LARGE(RECAP!$D49:$T49,13)</f>
        <v>0</v>
      </c>
      <c r="S49" s="14">
        <f>LARGE(RECAP!$D49:$T49,14)</f>
        <v>0</v>
      </c>
      <c r="T49" s="14">
        <f>LARGE(RECAP!$D49:$T49,15)</f>
        <v>0</v>
      </c>
      <c r="U49" s="14">
        <f>LARGE(RECAP!$D49:$T49,16)</f>
        <v>0</v>
      </c>
      <c r="V49" s="14">
        <f>LARGE(RECAP!$D49:$T49,17)</f>
        <v>0</v>
      </c>
      <c r="W49" s="35">
        <v>46</v>
      </c>
      <c r="X49" s="69" t="s">
        <v>78</v>
      </c>
      <c r="Y49" s="26">
        <v>17</v>
      </c>
      <c r="Z49" s="47" t="s">
        <v>103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32">
        <v>0</v>
      </c>
      <c r="AI49" s="12"/>
      <c r="AJ49" s="28">
        <v>0</v>
      </c>
      <c r="AK49" s="28">
        <v>0</v>
      </c>
      <c r="AL49" s="28">
        <v>0</v>
      </c>
    </row>
    <row r="50" spans="1:38" ht="18">
      <c r="A50" s="69" t="s">
        <v>77</v>
      </c>
      <c r="B50" s="66">
        <v>16.3</v>
      </c>
      <c r="C50" s="47" t="s">
        <v>131</v>
      </c>
      <c r="D50" s="29">
        <f>LARGE(RECAP!$D50:$T50,1)</f>
        <v>0</v>
      </c>
      <c r="E50" s="29">
        <f>LARGE(RECAP!$D50:$T50,2)</f>
        <v>0</v>
      </c>
      <c r="F50" s="29">
        <f>LARGE(RECAP!$D50:$T50,3)</f>
        <v>0</v>
      </c>
      <c r="G50" s="29">
        <f>LARGE(RECAP!$D50:$T50,4)</f>
        <v>0</v>
      </c>
      <c r="H50" s="29">
        <f>LARGE(RECAP!$D50:$T50,5)</f>
        <v>0</v>
      </c>
      <c r="I50" s="29">
        <f>LARGE(RECAP!$D50:$T50,6)</f>
        <v>0</v>
      </c>
      <c r="J50" s="29">
        <f>LARGE(RECAP!$D50:$T50,7)</f>
        <v>0</v>
      </c>
      <c r="K50" s="30">
        <f t="shared" si="4"/>
        <v>0</v>
      </c>
      <c r="L50" s="62"/>
      <c r="M50" s="14">
        <f>LARGE(RECAP!$D50:$T50,8)</f>
        <v>0</v>
      </c>
      <c r="N50" s="14">
        <f>LARGE(RECAP!$D50:$T50,9)</f>
        <v>0</v>
      </c>
      <c r="O50" s="14">
        <f>LARGE(RECAP!$D50:$T50,10)</f>
        <v>0</v>
      </c>
      <c r="P50" s="14">
        <f>LARGE(RECAP!$D50:$T50,11)</f>
        <v>0</v>
      </c>
      <c r="Q50" s="14">
        <f>LARGE(RECAP!$D50:$T50,12)</f>
        <v>0</v>
      </c>
      <c r="R50" s="14">
        <f>LARGE(RECAP!$D50:$T50,13)</f>
        <v>0</v>
      </c>
      <c r="S50" s="14">
        <f>LARGE(RECAP!$D50:$T50,14)</f>
        <v>0</v>
      </c>
      <c r="T50" s="14">
        <f>LARGE(RECAP!$D50:$T50,15)</f>
        <v>0</v>
      </c>
      <c r="U50" s="14">
        <f>LARGE(RECAP!$D50:$T50,16)</f>
        <v>0</v>
      </c>
      <c r="V50" s="14">
        <f>LARGE(RECAP!$D50:$T50,17)</f>
        <v>0</v>
      </c>
      <c r="W50" s="35">
        <v>47</v>
      </c>
      <c r="X50" s="69" t="s">
        <v>78</v>
      </c>
      <c r="Y50" s="26">
        <v>27.6</v>
      </c>
      <c r="Z50" s="47" t="s">
        <v>105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32">
        <v>0</v>
      </c>
      <c r="AI50" s="12"/>
      <c r="AJ50" s="28">
        <v>0</v>
      </c>
      <c r="AK50" s="28">
        <v>0</v>
      </c>
      <c r="AL50" s="28">
        <v>0</v>
      </c>
    </row>
    <row r="51" spans="1:38" ht="18">
      <c r="A51" s="69" t="s">
        <v>78</v>
      </c>
      <c r="B51" s="26">
        <v>12</v>
      </c>
      <c r="C51" s="47" t="s">
        <v>132</v>
      </c>
      <c r="D51" s="29">
        <f>LARGE(RECAP!$D51:$T51,1)</f>
        <v>0</v>
      </c>
      <c r="E51" s="29">
        <f>LARGE(RECAP!$D51:$T51,2)</f>
        <v>0</v>
      </c>
      <c r="F51" s="29">
        <f>LARGE(RECAP!$D51:$T51,3)</f>
        <v>0</v>
      </c>
      <c r="G51" s="29">
        <f>LARGE(RECAP!$D51:$T51,4)</f>
        <v>0</v>
      </c>
      <c r="H51" s="29">
        <f>LARGE(RECAP!$D51:$T51,5)</f>
        <v>0</v>
      </c>
      <c r="I51" s="29">
        <f>LARGE(RECAP!$D51:$T51,6)</f>
        <v>0</v>
      </c>
      <c r="J51" s="29">
        <f>LARGE(RECAP!$D51:$T51,7)</f>
        <v>0</v>
      </c>
      <c r="K51" s="30">
        <f t="shared" si="4"/>
        <v>0</v>
      </c>
      <c r="M51" s="14">
        <f>LARGE(RECAP!$D51:$T51,8)</f>
        <v>0</v>
      </c>
      <c r="N51" s="14">
        <f>LARGE(RECAP!$D51:$T51,9)</f>
        <v>0</v>
      </c>
      <c r="O51" s="14">
        <f>LARGE(RECAP!$D51:$T51,10)</f>
        <v>0</v>
      </c>
      <c r="P51" s="14">
        <f>LARGE(RECAP!$D51:$T51,11)</f>
        <v>0</v>
      </c>
      <c r="Q51" s="14">
        <f>LARGE(RECAP!$D51:$T51,12)</f>
        <v>0</v>
      </c>
      <c r="R51" s="14">
        <f>LARGE(RECAP!$D51:$T51,13)</f>
        <v>0</v>
      </c>
      <c r="S51" s="14">
        <f>LARGE(RECAP!$D51:$T51,14)</f>
        <v>0</v>
      </c>
      <c r="T51" s="14">
        <f>LARGE(RECAP!$D51:$T51,15)</f>
        <v>0</v>
      </c>
      <c r="U51" s="14">
        <f>LARGE(RECAP!$D51:$T51,16)</f>
        <v>0</v>
      </c>
      <c r="V51" s="14">
        <f>LARGE(RECAP!$D51:$T51,17)</f>
        <v>0</v>
      </c>
      <c r="W51" s="35">
        <v>48</v>
      </c>
      <c r="X51" s="69" t="s">
        <v>78</v>
      </c>
      <c r="Y51" s="26">
        <v>23.6</v>
      </c>
      <c r="Z51" s="47" t="s">
        <v>106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32">
        <v>0</v>
      </c>
      <c r="AI51" s="12"/>
      <c r="AJ51" s="28">
        <v>0</v>
      </c>
      <c r="AK51" s="28">
        <v>0</v>
      </c>
      <c r="AL51" s="28">
        <v>0</v>
      </c>
    </row>
    <row r="52" spans="1:38" ht="18">
      <c r="A52" s="69" t="s">
        <v>77</v>
      </c>
      <c r="B52" s="26">
        <v>27</v>
      </c>
      <c r="C52" s="47" t="s">
        <v>133</v>
      </c>
      <c r="D52" s="29">
        <f>LARGE(RECAP!$D52:$T52,1)</f>
        <v>0</v>
      </c>
      <c r="E52" s="29">
        <f>LARGE(RECAP!$D52:$T52,2)</f>
        <v>0</v>
      </c>
      <c r="F52" s="29">
        <f>LARGE(RECAP!$D52:$T52,3)</f>
        <v>0</v>
      </c>
      <c r="G52" s="29">
        <f>LARGE(RECAP!$D52:$T52,4)</f>
        <v>0</v>
      </c>
      <c r="H52" s="29">
        <f>LARGE(RECAP!$D52:$T52,5)</f>
        <v>0</v>
      </c>
      <c r="I52" s="29">
        <f>LARGE(RECAP!$D52:$T52,6)</f>
        <v>0</v>
      </c>
      <c r="J52" s="29">
        <f>LARGE(RECAP!$D52:$T52,7)</f>
        <v>0</v>
      </c>
      <c r="K52" s="30">
        <f t="shared" si="4"/>
        <v>0</v>
      </c>
      <c r="L52" s="62"/>
      <c r="M52" s="14">
        <f>LARGE(RECAP!$D52:$T52,8)</f>
        <v>0</v>
      </c>
      <c r="N52" s="14">
        <f>LARGE(RECAP!$D52:$T52,9)</f>
        <v>0</v>
      </c>
      <c r="O52" s="14">
        <f>LARGE(RECAP!$D52:$T52,10)</f>
        <v>0</v>
      </c>
      <c r="P52" s="14">
        <f>LARGE(RECAP!$D52:$T52,11)</f>
        <v>0</v>
      </c>
      <c r="Q52" s="14">
        <f>LARGE(RECAP!$D52:$T52,12)</f>
        <v>0</v>
      </c>
      <c r="R52" s="14">
        <f>LARGE(RECAP!$D52:$T52,13)</f>
        <v>0</v>
      </c>
      <c r="S52" s="14">
        <f>LARGE(RECAP!$D52:$T52,14)</f>
        <v>0</v>
      </c>
      <c r="T52" s="14">
        <f>LARGE(RECAP!$D52:$T52,15)</f>
        <v>0</v>
      </c>
      <c r="U52" s="14">
        <f>LARGE(RECAP!$D52:$T52,16)</f>
        <v>0</v>
      </c>
      <c r="V52" s="14">
        <f>LARGE(RECAP!$D52:$T52,17)</f>
        <v>0</v>
      </c>
      <c r="W52" s="35">
        <v>49</v>
      </c>
      <c r="X52" s="69" t="s">
        <v>77</v>
      </c>
      <c r="Y52" s="26">
        <v>43.9</v>
      </c>
      <c r="Z52" s="47" t="s">
        <v>110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32">
        <v>0</v>
      </c>
      <c r="AI52" s="12"/>
      <c r="AJ52" s="28">
        <v>0</v>
      </c>
      <c r="AK52" s="28">
        <v>0</v>
      </c>
      <c r="AL52" s="28">
        <v>0</v>
      </c>
    </row>
    <row r="53" spans="1:38" ht="18">
      <c r="A53" s="69" t="s">
        <v>78</v>
      </c>
      <c r="B53" s="26">
        <v>30.3</v>
      </c>
      <c r="C53" s="47" t="s">
        <v>134</v>
      </c>
      <c r="D53" s="29">
        <f>LARGE(RECAP!$D53:$T53,1)</f>
        <v>0</v>
      </c>
      <c r="E53" s="29">
        <f>LARGE(RECAP!$D53:$T53,2)</f>
        <v>0</v>
      </c>
      <c r="F53" s="29">
        <f>LARGE(RECAP!$D53:$T53,3)</f>
        <v>0</v>
      </c>
      <c r="G53" s="29">
        <f>LARGE(RECAP!$D53:$T53,4)</f>
        <v>0</v>
      </c>
      <c r="H53" s="29">
        <f>LARGE(RECAP!$D53:$T53,5)</f>
        <v>0</v>
      </c>
      <c r="I53" s="29">
        <f>LARGE(RECAP!$D53:$T53,6)</f>
        <v>0</v>
      </c>
      <c r="J53" s="29">
        <f>LARGE(RECAP!$D53:$T53,7)</f>
        <v>0</v>
      </c>
      <c r="K53" s="30">
        <f t="shared" si="4"/>
        <v>0</v>
      </c>
      <c r="L53" s="62"/>
      <c r="M53" s="14">
        <f>LARGE(RECAP!$D53:$T53,8)</f>
        <v>0</v>
      </c>
      <c r="N53" s="14">
        <f>LARGE(RECAP!$D53:$T53,9)</f>
        <v>0</v>
      </c>
      <c r="O53" s="14">
        <f>LARGE(RECAP!$D53:$T53,10)</f>
        <v>0</v>
      </c>
      <c r="P53" s="14">
        <f>LARGE(RECAP!$D53:$T53,11)</f>
        <v>0</v>
      </c>
      <c r="Q53" s="14">
        <f>LARGE(RECAP!$D53:$T53,12)</f>
        <v>0</v>
      </c>
      <c r="R53" s="14">
        <f>LARGE(RECAP!$D53:$T53,13)</f>
        <v>0</v>
      </c>
      <c r="S53" s="14">
        <f>LARGE(RECAP!$D53:$T53,14)</f>
        <v>0</v>
      </c>
      <c r="T53" s="14">
        <f>LARGE(RECAP!$D53:$T53,15)</f>
        <v>0</v>
      </c>
      <c r="U53" s="14">
        <f>LARGE(RECAP!$D53:$T53,16)</f>
        <v>0</v>
      </c>
      <c r="V53" s="14">
        <f>LARGE(RECAP!$D53:$T53,17)</f>
        <v>0</v>
      </c>
      <c r="W53" s="35">
        <v>50</v>
      </c>
      <c r="X53" s="69" t="s">
        <v>78</v>
      </c>
      <c r="Y53" s="26">
        <v>13.9</v>
      </c>
      <c r="Z53" s="47" t="s">
        <v>114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32">
        <v>0</v>
      </c>
      <c r="AI53" s="12"/>
      <c r="AJ53" s="28">
        <v>0</v>
      </c>
      <c r="AK53" s="28">
        <v>0</v>
      </c>
      <c r="AL53" s="28">
        <v>0</v>
      </c>
    </row>
    <row r="54" spans="1:38" ht="18">
      <c r="A54" s="69" t="s">
        <v>78</v>
      </c>
      <c r="B54" s="26">
        <v>15.6</v>
      </c>
      <c r="C54" s="47" t="s">
        <v>135</v>
      </c>
      <c r="D54" s="29">
        <f>LARGE(RECAP!$D54:$T54,1)</f>
        <v>0</v>
      </c>
      <c r="E54" s="29">
        <f>LARGE(RECAP!$D54:$T54,2)</f>
        <v>0</v>
      </c>
      <c r="F54" s="29">
        <f>LARGE(RECAP!$D54:$T54,3)</f>
        <v>0</v>
      </c>
      <c r="G54" s="29">
        <f>LARGE(RECAP!$D54:$T54,4)</f>
        <v>0</v>
      </c>
      <c r="H54" s="29">
        <f>LARGE(RECAP!$D54:$T54,5)</f>
        <v>0</v>
      </c>
      <c r="I54" s="29">
        <f>LARGE(RECAP!$D54:$T54,6)</f>
        <v>0</v>
      </c>
      <c r="J54" s="29">
        <f>LARGE(RECAP!$D54:$T54,7)</f>
        <v>0</v>
      </c>
      <c r="K54" s="30">
        <f t="shared" si="4"/>
        <v>0</v>
      </c>
      <c r="M54" s="14">
        <f>LARGE(RECAP!$D54:$T54,8)</f>
        <v>0</v>
      </c>
      <c r="N54" s="14">
        <f>LARGE(RECAP!$D54:$T54,9)</f>
        <v>0</v>
      </c>
      <c r="O54" s="14">
        <f>LARGE(RECAP!$D54:$T54,10)</f>
        <v>0</v>
      </c>
      <c r="P54" s="14">
        <f>LARGE(RECAP!$D54:$T54,11)</f>
        <v>0</v>
      </c>
      <c r="Q54" s="14">
        <f>LARGE(RECAP!$D54:$T54,12)</f>
        <v>0</v>
      </c>
      <c r="R54" s="14">
        <f>LARGE(RECAP!$D54:$T54,13)</f>
        <v>0</v>
      </c>
      <c r="S54" s="14">
        <f>LARGE(RECAP!$D54:$T54,14)</f>
        <v>0</v>
      </c>
      <c r="T54" s="14">
        <f>LARGE(RECAP!$D54:$T54,15)</f>
        <v>0</v>
      </c>
      <c r="U54" s="14">
        <f>LARGE(RECAP!$D54:$T54,16)</f>
        <v>0</v>
      </c>
      <c r="V54" s="14">
        <f>LARGE(RECAP!$D54:$T54,17)</f>
        <v>0</v>
      </c>
      <c r="W54" s="35">
        <v>51</v>
      </c>
      <c r="X54" s="69" t="s">
        <v>82</v>
      </c>
      <c r="Y54" s="26">
        <v>19.8</v>
      </c>
      <c r="Z54" s="47" t="s">
        <v>115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32">
        <v>0</v>
      </c>
      <c r="AI54" s="12"/>
      <c r="AJ54" s="28">
        <v>0</v>
      </c>
      <c r="AK54" s="28">
        <v>0</v>
      </c>
      <c r="AL54" s="28">
        <v>0</v>
      </c>
    </row>
    <row r="55" spans="1:38" ht="18">
      <c r="A55" s="69" t="s">
        <v>77</v>
      </c>
      <c r="B55" s="26">
        <v>30.5</v>
      </c>
      <c r="C55" s="47" t="s">
        <v>136</v>
      </c>
      <c r="D55" s="29">
        <f>LARGE(RECAP!$D55:$T55,1)</f>
        <v>0</v>
      </c>
      <c r="E55" s="29">
        <f>LARGE(RECAP!$D55:$T55,2)</f>
        <v>0</v>
      </c>
      <c r="F55" s="29">
        <f>LARGE(RECAP!$D55:$T55,3)</f>
        <v>0</v>
      </c>
      <c r="G55" s="29">
        <f>LARGE(RECAP!$D55:$T55,4)</f>
        <v>0</v>
      </c>
      <c r="H55" s="29">
        <f>LARGE(RECAP!$D55:$T55,5)</f>
        <v>0</v>
      </c>
      <c r="I55" s="29">
        <f>LARGE(RECAP!$D55:$T55,6)</f>
        <v>0</v>
      </c>
      <c r="J55" s="29">
        <f>LARGE(RECAP!$D55:$T55,7)</f>
        <v>0</v>
      </c>
      <c r="K55" s="30">
        <f t="shared" si="4"/>
        <v>0</v>
      </c>
      <c r="M55" s="14">
        <f>LARGE(RECAP!$D55:$T55,8)</f>
        <v>0</v>
      </c>
      <c r="N55" s="14">
        <f>LARGE(RECAP!$D55:$T55,9)</f>
        <v>0</v>
      </c>
      <c r="O55" s="14">
        <f>LARGE(RECAP!$D55:$T55,10)</f>
        <v>0</v>
      </c>
      <c r="P55" s="14">
        <f>LARGE(RECAP!$D55:$T55,11)</f>
        <v>0</v>
      </c>
      <c r="Q55" s="14">
        <f>LARGE(RECAP!$D55:$T55,12)</f>
        <v>0</v>
      </c>
      <c r="R55" s="14">
        <f>LARGE(RECAP!$D55:$T55,13)</f>
        <v>0</v>
      </c>
      <c r="S55" s="14">
        <f>LARGE(RECAP!$D55:$T55,14)</f>
        <v>0</v>
      </c>
      <c r="T55" s="14">
        <f>LARGE(RECAP!$D55:$T55,15)</f>
        <v>0</v>
      </c>
      <c r="U55" s="14">
        <f>LARGE(RECAP!$D55:$T55,16)</f>
        <v>0</v>
      </c>
      <c r="V55" s="14">
        <f>LARGE(RECAP!$D55:$T55,17)</f>
        <v>0</v>
      </c>
      <c r="W55" s="35">
        <v>52</v>
      </c>
      <c r="X55" s="69" t="s">
        <v>78</v>
      </c>
      <c r="Y55" s="26">
        <v>18.8</v>
      </c>
      <c r="Z55" s="47" t="s">
        <v>116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32">
        <v>0</v>
      </c>
      <c r="AI55" s="12"/>
      <c r="AJ55" s="28">
        <v>0</v>
      </c>
      <c r="AK55" s="28">
        <v>0</v>
      </c>
      <c r="AL55" s="28">
        <v>0</v>
      </c>
    </row>
    <row r="56" spans="1:38" ht="18">
      <c r="A56" s="69" t="s">
        <v>78</v>
      </c>
      <c r="B56" s="26">
        <v>31.2</v>
      </c>
      <c r="C56" s="47" t="s">
        <v>137</v>
      </c>
      <c r="D56" s="29">
        <f>LARGE(RECAP!$D56:$T56,1)</f>
        <v>0</v>
      </c>
      <c r="E56" s="29">
        <f>LARGE(RECAP!$D56:$T56,2)</f>
        <v>0</v>
      </c>
      <c r="F56" s="29">
        <f>LARGE(RECAP!$D56:$T56,3)</f>
        <v>0</v>
      </c>
      <c r="G56" s="29">
        <f>LARGE(RECAP!$D56:$T56,4)</f>
        <v>0</v>
      </c>
      <c r="H56" s="29">
        <f>LARGE(RECAP!$D56:$T56,5)</f>
        <v>0</v>
      </c>
      <c r="I56" s="29">
        <f>LARGE(RECAP!$D56:$T56,6)</f>
        <v>0</v>
      </c>
      <c r="J56" s="29">
        <f>LARGE(RECAP!$D56:$T56,7)</f>
        <v>0</v>
      </c>
      <c r="K56" s="30">
        <f t="shared" si="4"/>
        <v>0</v>
      </c>
      <c r="M56" s="14">
        <f>LARGE(RECAP!$D56:$T56,8)</f>
        <v>0</v>
      </c>
      <c r="N56" s="14">
        <f>LARGE(RECAP!$D56:$T56,9)</f>
        <v>0</v>
      </c>
      <c r="O56" s="14">
        <f>LARGE(RECAP!$D56:$T56,10)</f>
        <v>0</v>
      </c>
      <c r="P56" s="14">
        <f>LARGE(RECAP!$D56:$T56,11)</f>
        <v>0</v>
      </c>
      <c r="Q56" s="14">
        <f>LARGE(RECAP!$D56:$T56,12)</f>
        <v>0</v>
      </c>
      <c r="R56" s="14">
        <f>LARGE(RECAP!$D56:$T56,13)</f>
        <v>0</v>
      </c>
      <c r="S56" s="14">
        <f>LARGE(RECAP!$D56:$T56,14)</f>
        <v>0</v>
      </c>
      <c r="T56" s="14">
        <f>LARGE(RECAP!$D56:$T56,15)</f>
        <v>0</v>
      </c>
      <c r="U56" s="14">
        <f>LARGE(RECAP!$D56:$T56,16)</f>
        <v>0</v>
      </c>
      <c r="V56" s="14">
        <f>LARGE(RECAP!$D56:$T56,17)</f>
        <v>0</v>
      </c>
      <c r="W56" s="35">
        <v>53</v>
      </c>
      <c r="X56" s="69" t="s">
        <v>78</v>
      </c>
      <c r="Y56" s="26">
        <v>18</v>
      </c>
      <c r="Z56" s="106" t="s">
        <v>117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32">
        <v>0</v>
      </c>
      <c r="AJ56" s="28">
        <v>0</v>
      </c>
      <c r="AK56" s="28">
        <v>0</v>
      </c>
      <c r="AL56" s="28">
        <v>0</v>
      </c>
    </row>
    <row r="57" spans="1:38" ht="18">
      <c r="A57" s="69" t="s">
        <v>78</v>
      </c>
      <c r="B57" s="26">
        <v>21.1</v>
      </c>
      <c r="C57" s="47" t="s">
        <v>138</v>
      </c>
      <c r="D57" s="29">
        <f>LARGE(RECAP!$D57:$T57,1)</f>
        <v>280</v>
      </c>
      <c r="E57" s="29">
        <f>LARGE(RECAP!$D57:$T57,2)</f>
        <v>0</v>
      </c>
      <c r="F57" s="29">
        <f>LARGE(RECAP!$D57:$T57,3)</f>
        <v>0</v>
      </c>
      <c r="G57" s="29">
        <f>LARGE(RECAP!$D57:$T57,4)</f>
        <v>0</v>
      </c>
      <c r="H57" s="29">
        <f>LARGE(RECAP!$D57:$T57,5)</f>
        <v>0</v>
      </c>
      <c r="I57" s="29">
        <f>LARGE(RECAP!$D57:$T57,6)</f>
        <v>0</v>
      </c>
      <c r="J57" s="29">
        <f>LARGE(RECAP!$D57:$T57,7)</f>
        <v>0</v>
      </c>
      <c r="K57" s="30">
        <f t="shared" si="4"/>
        <v>280</v>
      </c>
      <c r="M57" s="14">
        <f>LARGE(RECAP!$D57:$T57,8)</f>
        <v>0</v>
      </c>
      <c r="N57" s="14">
        <f>LARGE(RECAP!$D57:$T57,9)</f>
        <v>0</v>
      </c>
      <c r="O57" s="14">
        <f>LARGE(RECAP!$D57:$T57,10)</f>
        <v>0</v>
      </c>
      <c r="P57" s="14">
        <f>LARGE(RECAP!$D57:$T57,11)</f>
        <v>0</v>
      </c>
      <c r="Q57" s="14">
        <f>LARGE(RECAP!$D57:$T57,12)</f>
        <v>0</v>
      </c>
      <c r="R57" s="14">
        <f>LARGE(RECAP!$D57:$T57,13)</f>
        <v>0</v>
      </c>
      <c r="S57" s="14">
        <f>LARGE(RECAP!$D57:$T57,14)</f>
        <v>0</v>
      </c>
      <c r="T57" s="14">
        <f>LARGE(RECAP!$D57:$T57,15)</f>
        <v>0</v>
      </c>
      <c r="U57" s="14">
        <f>LARGE(RECAP!$D57:$T57,16)</f>
        <v>0</v>
      </c>
      <c r="V57" s="14">
        <f>LARGE(RECAP!$D57:$T57,17)</f>
        <v>0</v>
      </c>
      <c r="W57" s="35">
        <v>54</v>
      </c>
      <c r="X57" s="69" t="s">
        <v>82</v>
      </c>
      <c r="Z57" s="106" t="s">
        <v>118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32">
        <v>0</v>
      </c>
      <c r="AJ57" s="28">
        <v>0</v>
      </c>
      <c r="AK57" s="28">
        <v>0</v>
      </c>
      <c r="AL57" s="28">
        <v>0</v>
      </c>
    </row>
    <row r="58" spans="1:38" ht="18">
      <c r="A58" s="69" t="s">
        <v>78</v>
      </c>
      <c r="B58" s="26">
        <v>39.200000000000003</v>
      </c>
      <c r="C58" s="47" t="s">
        <v>139</v>
      </c>
      <c r="D58" s="29">
        <f>LARGE(RECAP!$D58:$T58,1)</f>
        <v>0</v>
      </c>
      <c r="E58" s="29">
        <f>LARGE(RECAP!$D58:$T58,2)</f>
        <v>0</v>
      </c>
      <c r="F58" s="29">
        <f>LARGE(RECAP!$D58:$T58,3)</f>
        <v>0</v>
      </c>
      <c r="G58" s="29">
        <f>LARGE(RECAP!$D58:$T58,4)</f>
        <v>0</v>
      </c>
      <c r="H58" s="29">
        <f>LARGE(RECAP!$D58:$T58,5)</f>
        <v>0</v>
      </c>
      <c r="I58" s="29">
        <f>LARGE(RECAP!$D58:$T58,6)</f>
        <v>0</v>
      </c>
      <c r="J58" s="29">
        <f>LARGE(RECAP!$D58:$T58,7)</f>
        <v>0</v>
      </c>
      <c r="K58" s="30">
        <f t="shared" si="4"/>
        <v>0</v>
      </c>
      <c r="M58" s="14">
        <f>LARGE(RECAP!$D58:$T58,8)</f>
        <v>0</v>
      </c>
      <c r="N58" s="14">
        <f>LARGE(RECAP!$D58:$T58,9)</f>
        <v>0</v>
      </c>
      <c r="O58" s="14">
        <f>LARGE(RECAP!$D58:$T58,10)</f>
        <v>0</v>
      </c>
      <c r="P58" s="14">
        <f>LARGE(RECAP!$D58:$T58,11)</f>
        <v>0</v>
      </c>
      <c r="Q58" s="14">
        <f>LARGE(RECAP!$D58:$T58,12)</f>
        <v>0</v>
      </c>
      <c r="R58" s="14">
        <f>LARGE(RECAP!$D58:$T58,13)</f>
        <v>0</v>
      </c>
      <c r="S58" s="14">
        <f>LARGE(RECAP!$D58:$T58,14)</f>
        <v>0</v>
      </c>
      <c r="T58" s="14">
        <f>LARGE(RECAP!$D58:$T58,15)</f>
        <v>0</v>
      </c>
      <c r="U58" s="14">
        <f>LARGE(RECAP!$D58:$T58,16)</f>
        <v>0</v>
      </c>
      <c r="V58" s="14">
        <f>LARGE(RECAP!$D58:$T58,17)</f>
        <v>0</v>
      </c>
      <c r="W58" s="35">
        <v>55</v>
      </c>
      <c r="X58" s="69" t="s">
        <v>78</v>
      </c>
      <c r="Y58" s="26">
        <v>27.9</v>
      </c>
      <c r="Z58" s="47" t="s">
        <v>156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32">
        <v>0</v>
      </c>
      <c r="AI58" s="12"/>
      <c r="AJ58" s="28">
        <v>0</v>
      </c>
      <c r="AK58" s="28">
        <v>0</v>
      </c>
      <c r="AL58" s="28">
        <v>0</v>
      </c>
    </row>
    <row r="59" spans="1:38" ht="18">
      <c r="A59" s="69" t="s">
        <v>78</v>
      </c>
      <c r="B59" s="26">
        <v>27</v>
      </c>
      <c r="C59" s="47" t="s">
        <v>140</v>
      </c>
      <c r="D59" s="29">
        <f>LARGE(RECAP!$D59:$T59,1)</f>
        <v>0</v>
      </c>
      <c r="E59" s="29">
        <f>LARGE(RECAP!$D59:$T59,2)</f>
        <v>0</v>
      </c>
      <c r="F59" s="29">
        <f>LARGE(RECAP!$D59:$T59,3)</f>
        <v>0</v>
      </c>
      <c r="G59" s="29">
        <f>LARGE(RECAP!$D59:$T59,4)</f>
        <v>0</v>
      </c>
      <c r="H59" s="29">
        <f>LARGE(RECAP!$D59:$T59,5)</f>
        <v>0</v>
      </c>
      <c r="I59" s="29">
        <f>LARGE(RECAP!$D59:$T59,6)</f>
        <v>0</v>
      </c>
      <c r="J59" s="29">
        <f>LARGE(RECAP!$D59:$T59,7)</f>
        <v>0</v>
      </c>
      <c r="K59" s="30">
        <f t="shared" si="4"/>
        <v>0</v>
      </c>
      <c r="M59" s="14">
        <f>LARGE(RECAP!$D59:$T59,8)</f>
        <v>0</v>
      </c>
      <c r="N59" s="14">
        <f>LARGE(RECAP!$D59:$T59,9)</f>
        <v>0</v>
      </c>
      <c r="O59" s="14">
        <f>LARGE(RECAP!$D59:$T59,10)</f>
        <v>0</v>
      </c>
      <c r="P59" s="14">
        <f>LARGE(RECAP!$D59:$T59,11)</f>
        <v>0</v>
      </c>
      <c r="Q59" s="14">
        <f>LARGE(RECAP!$D59:$T59,12)</f>
        <v>0</v>
      </c>
      <c r="R59" s="14">
        <f>LARGE(RECAP!$D59:$T59,13)</f>
        <v>0</v>
      </c>
      <c r="S59" s="14">
        <f>LARGE(RECAP!$D59:$T59,14)</f>
        <v>0</v>
      </c>
      <c r="T59" s="14">
        <f>LARGE(RECAP!$D59:$T59,15)</f>
        <v>0</v>
      </c>
      <c r="U59" s="14">
        <f>LARGE(RECAP!$D59:$T59,16)</f>
        <v>0</v>
      </c>
      <c r="V59" s="14">
        <f>LARGE(RECAP!$D59:$T59,17)</f>
        <v>0</v>
      </c>
      <c r="W59" s="35">
        <v>56</v>
      </c>
      <c r="X59" s="69" t="s">
        <v>78</v>
      </c>
      <c r="Y59" s="26">
        <v>34.9</v>
      </c>
      <c r="Z59" s="47" t="s">
        <v>119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G59" s="28">
        <v>0</v>
      </c>
      <c r="AH59" s="32">
        <v>0</v>
      </c>
      <c r="AI59" s="12"/>
      <c r="AJ59" s="28">
        <v>0</v>
      </c>
      <c r="AK59" s="28">
        <v>0</v>
      </c>
      <c r="AL59" s="28">
        <v>0</v>
      </c>
    </row>
    <row r="60" spans="1:38" ht="18">
      <c r="A60" s="69" t="s">
        <v>78</v>
      </c>
      <c r="B60" s="26">
        <v>16</v>
      </c>
      <c r="C60" s="47" t="s">
        <v>141</v>
      </c>
      <c r="D60" s="29">
        <f>LARGE(RECAP!$D60:$T60,1)</f>
        <v>170</v>
      </c>
      <c r="E60" s="29">
        <f>LARGE(RECAP!$D60:$T60,2)</f>
        <v>150</v>
      </c>
      <c r="F60" s="29">
        <f>LARGE(RECAP!$D60:$T60,3)</f>
        <v>0</v>
      </c>
      <c r="G60" s="29">
        <f>LARGE(RECAP!$D60:$T60,4)</f>
        <v>0</v>
      </c>
      <c r="H60" s="29">
        <f>LARGE(RECAP!$D60:$T60,5)</f>
        <v>0</v>
      </c>
      <c r="I60" s="29">
        <f>LARGE(RECAP!$D60:$T60,6)</f>
        <v>0</v>
      </c>
      <c r="J60" s="29">
        <f>LARGE(RECAP!$D60:$T60,7)</f>
        <v>0</v>
      </c>
      <c r="K60" s="30">
        <f t="shared" si="4"/>
        <v>320</v>
      </c>
      <c r="L60" s="62"/>
      <c r="M60" s="14">
        <f>LARGE(RECAP!$D60:$T60,8)</f>
        <v>0</v>
      </c>
      <c r="N60" s="14">
        <f>LARGE(RECAP!$D60:$T60,9)</f>
        <v>0</v>
      </c>
      <c r="O60" s="14">
        <f>LARGE(RECAP!$D60:$T60,10)</f>
        <v>0</v>
      </c>
      <c r="P60" s="14">
        <f>LARGE(RECAP!$D60:$T60,11)</f>
        <v>0</v>
      </c>
      <c r="Q60" s="14">
        <f>LARGE(RECAP!$D60:$T60,12)</f>
        <v>0</v>
      </c>
      <c r="R60" s="14">
        <f>LARGE(RECAP!$D60:$T60,13)</f>
        <v>0</v>
      </c>
      <c r="S60" s="14">
        <f>LARGE(RECAP!$D60:$T60,14)</f>
        <v>0</v>
      </c>
      <c r="T60" s="14">
        <f>LARGE(RECAP!$D60:$T60,15)</f>
        <v>0</v>
      </c>
      <c r="U60" s="14">
        <f>LARGE(RECAP!$D60:$T60,16)</f>
        <v>0</v>
      </c>
      <c r="V60" s="14">
        <f>LARGE(RECAP!$D60:$T60,17)</f>
        <v>0</v>
      </c>
      <c r="W60" s="35">
        <v>57</v>
      </c>
      <c r="X60" s="69" t="s">
        <v>78</v>
      </c>
      <c r="Y60" s="26">
        <v>21.3</v>
      </c>
      <c r="Z60" s="47" t="s">
        <v>123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32">
        <v>0</v>
      </c>
      <c r="AJ60" s="28">
        <v>0</v>
      </c>
      <c r="AK60" s="28">
        <v>0</v>
      </c>
      <c r="AL60" s="28">
        <v>0</v>
      </c>
    </row>
    <row r="61" spans="1:38" ht="18">
      <c r="A61" s="69" t="s">
        <v>77</v>
      </c>
      <c r="B61" s="26">
        <v>35.200000000000003</v>
      </c>
      <c r="C61" s="47" t="s">
        <v>151</v>
      </c>
      <c r="D61" s="29">
        <f>LARGE(RECAP!$D61:$T61,1)</f>
        <v>0</v>
      </c>
      <c r="E61" s="29">
        <f>LARGE(RECAP!$D61:$T61,2)</f>
        <v>0</v>
      </c>
      <c r="F61" s="29">
        <f>LARGE(RECAP!$D61:$T61,3)</f>
        <v>0</v>
      </c>
      <c r="G61" s="29">
        <f>LARGE(RECAP!$D61:$T61,4)</f>
        <v>0</v>
      </c>
      <c r="H61" s="29">
        <f>LARGE(RECAP!$D61:$T61,5)</f>
        <v>0</v>
      </c>
      <c r="I61" s="29">
        <f>LARGE(RECAP!$D61:$T61,6)</f>
        <v>0</v>
      </c>
      <c r="J61" s="29">
        <f>LARGE(RECAP!$D61:$T61,7)</f>
        <v>0</v>
      </c>
      <c r="K61" s="30">
        <f t="shared" si="4"/>
        <v>0</v>
      </c>
      <c r="L61" s="62"/>
      <c r="M61" s="14">
        <f>LARGE(RECAP!$D61:$T61,8)</f>
        <v>0</v>
      </c>
      <c r="N61" s="14">
        <f>LARGE(RECAP!$D61:$T61,9)</f>
        <v>0</v>
      </c>
      <c r="O61" s="14">
        <f>LARGE(RECAP!$D61:$T61,10)</f>
        <v>0</v>
      </c>
      <c r="P61" s="14">
        <f>LARGE(RECAP!$D61:$T61,11)</f>
        <v>0</v>
      </c>
      <c r="Q61" s="14">
        <f>LARGE(RECAP!$D61:$T61,12)</f>
        <v>0</v>
      </c>
      <c r="R61" s="14">
        <f>LARGE(RECAP!$D61:$T61,13)</f>
        <v>0</v>
      </c>
      <c r="S61" s="14">
        <f>LARGE(RECAP!$D61:$T61,14)</f>
        <v>0</v>
      </c>
      <c r="T61" s="14">
        <f>LARGE(RECAP!$D61:$T61,15)</f>
        <v>0</v>
      </c>
      <c r="U61" s="14">
        <f>LARGE(RECAP!$D61:$T61,16)</f>
        <v>0</v>
      </c>
      <c r="V61" s="14">
        <f>LARGE(RECAP!$D61:$T61,17)</f>
        <v>0</v>
      </c>
      <c r="W61" s="35">
        <v>58</v>
      </c>
      <c r="X61" s="69" t="s">
        <v>78</v>
      </c>
      <c r="Y61" s="26">
        <v>23.5</v>
      </c>
      <c r="Z61" s="47" t="s">
        <v>124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G61" s="28">
        <v>0</v>
      </c>
      <c r="AH61" s="32">
        <v>0</v>
      </c>
      <c r="AJ61" s="28">
        <v>0</v>
      </c>
      <c r="AK61" s="28">
        <v>0</v>
      </c>
      <c r="AL61" s="28">
        <v>0</v>
      </c>
    </row>
    <row r="62" spans="1:38" ht="18">
      <c r="A62" s="69" t="s">
        <v>78</v>
      </c>
      <c r="B62" s="26">
        <v>33.9</v>
      </c>
      <c r="C62" s="47" t="s">
        <v>142</v>
      </c>
      <c r="D62" s="29">
        <f>LARGE(RECAP!$D62:$T62,1)</f>
        <v>300</v>
      </c>
      <c r="E62" s="29">
        <f>LARGE(RECAP!$D62:$T62,2)</f>
        <v>200</v>
      </c>
      <c r="F62" s="29">
        <f>LARGE(RECAP!$D62:$T62,3)</f>
        <v>0</v>
      </c>
      <c r="G62" s="29">
        <f>LARGE(RECAP!$D62:$T62,4)</f>
        <v>0</v>
      </c>
      <c r="H62" s="29">
        <f>LARGE(RECAP!$D62:$T62,5)</f>
        <v>0</v>
      </c>
      <c r="I62" s="29">
        <f>LARGE(RECAP!$D62:$T62,6)</f>
        <v>0</v>
      </c>
      <c r="J62" s="29">
        <f>LARGE(RECAP!$D62:$T62,7)</f>
        <v>0</v>
      </c>
      <c r="K62" s="30">
        <f t="shared" si="4"/>
        <v>500</v>
      </c>
      <c r="M62" s="14">
        <f>LARGE(RECAP!$D62:$T62,8)</f>
        <v>0</v>
      </c>
      <c r="N62" s="14">
        <f>LARGE(RECAP!$D62:$T62,9)</f>
        <v>0</v>
      </c>
      <c r="O62" s="14">
        <f>LARGE(RECAP!$D62:$T62,10)</f>
        <v>0</v>
      </c>
      <c r="P62" s="14">
        <f>LARGE(RECAP!$D62:$T62,11)</f>
        <v>0</v>
      </c>
      <c r="Q62" s="14">
        <f>LARGE(RECAP!$D62:$T62,12)</f>
        <v>0</v>
      </c>
      <c r="R62" s="14">
        <f>LARGE(RECAP!$D62:$T62,13)</f>
        <v>0</v>
      </c>
      <c r="S62" s="14">
        <f>LARGE(RECAP!$D62:$T62,14)</f>
        <v>0</v>
      </c>
      <c r="T62" s="14">
        <f>LARGE(RECAP!$D62:$T62,15)</f>
        <v>0</v>
      </c>
      <c r="U62" s="14">
        <f>LARGE(RECAP!$D62:$T62,16)</f>
        <v>0</v>
      </c>
      <c r="V62" s="14">
        <f>LARGE(RECAP!$D62:$T62,17)</f>
        <v>0</v>
      </c>
      <c r="W62" s="35">
        <v>59</v>
      </c>
      <c r="X62" s="69" t="s">
        <v>78</v>
      </c>
      <c r="Y62" s="26">
        <v>28.7</v>
      </c>
      <c r="Z62" s="47" t="s">
        <v>128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32">
        <v>0</v>
      </c>
      <c r="AI62" s="12"/>
      <c r="AJ62" s="28">
        <v>0</v>
      </c>
      <c r="AK62" s="28">
        <v>0</v>
      </c>
      <c r="AL62" s="28">
        <v>0</v>
      </c>
    </row>
    <row r="63" spans="1:38" ht="18">
      <c r="A63" s="69" t="s">
        <v>78</v>
      </c>
      <c r="B63" s="26">
        <v>35.1</v>
      </c>
      <c r="C63" s="47" t="s">
        <v>143</v>
      </c>
      <c r="D63" s="29">
        <f>LARGE(RECAP!$D63:$T63,1)</f>
        <v>0</v>
      </c>
      <c r="E63" s="29">
        <f>LARGE(RECAP!$D63:$T63,2)</f>
        <v>0</v>
      </c>
      <c r="F63" s="29">
        <f>LARGE(RECAP!$D63:$T63,3)</f>
        <v>0</v>
      </c>
      <c r="G63" s="29">
        <f>LARGE(RECAP!$D63:$T63,4)</f>
        <v>0</v>
      </c>
      <c r="H63" s="29">
        <f>LARGE(RECAP!$D63:$T63,5)</f>
        <v>0</v>
      </c>
      <c r="I63" s="29">
        <f>LARGE(RECAP!$D63:$T63,6)</f>
        <v>0</v>
      </c>
      <c r="J63" s="29">
        <f>LARGE(RECAP!$D63:$T63,7)</f>
        <v>0</v>
      </c>
      <c r="K63" s="30">
        <f t="shared" si="4"/>
        <v>0</v>
      </c>
      <c r="M63" s="14">
        <f>LARGE(RECAP!$D63:$T63,8)</f>
        <v>0</v>
      </c>
      <c r="N63" s="14">
        <f>LARGE(RECAP!$D63:$T63,9)</f>
        <v>0</v>
      </c>
      <c r="O63" s="14">
        <f>LARGE(RECAP!$D63:$T63,10)</f>
        <v>0</v>
      </c>
      <c r="P63" s="14">
        <f>LARGE(RECAP!$D63:$T63,11)</f>
        <v>0</v>
      </c>
      <c r="Q63" s="14">
        <f>LARGE(RECAP!$D63:$T63,12)</f>
        <v>0</v>
      </c>
      <c r="R63" s="14">
        <f>LARGE(RECAP!$D63:$T63,13)</f>
        <v>0</v>
      </c>
      <c r="S63" s="14">
        <f>LARGE(RECAP!$D63:$T63,14)</f>
        <v>0</v>
      </c>
      <c r="T63" s="14">
        <f>LARGE(RECAP!$D63:$T63,15)</f>
        <v>0</v>
      </c>
      <c r="U63" s="14">
        <f>LARGE(RECAP!$D63:$T63,16)</f>
        <v>0</v>
      </c>
      <c r="V63" s="14">
        <f>LARGE(RECAP!$D63:$T63,17)</f>
        <v>0</v>
      </c>
      <c r="W63" s="35">
        <v>60</v>
      </c>
      <c r="X63" s="69" t="s">
        <v>78</v>
      </c>
      <c r="Y63" s="26">
        <v>15.4</v>
      </c>
      <c r="Z63" s="47" t="s">
        <v>130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32">
        <v>0</v>
      </c>
      <c r="AI63" s="12"/>
      <c r="AJ63" s="28">
        <v>0</v>
      </c>
      <c r="AK63" s="28">
        <v>0</v>
      </c>
      <c r="AL63" s="28">
        <v>0</v>
      </c>
    </row>
    <row r="64" spans="1:38" ht="18">
      <c r="A64" s="69" t="s">
        <v>77</v>
      </c>
      <c r="B64" s="26">
        <v>54</v>
      </c>
      <c r="C64" s="47" t="s">
        <v>144</v>
      </c>
      <c r="D64" s="29">
        <f>LARGE(RECAP!$D64:$T64,1)</f>
        <v>180</v>
      </c>
      <c r="E64" s="29">
        <f>LARGE(RECAP!$D64:$T64,2)</f>
        <v>0</v>
      </c>
      <c r="F64" s="29">
        <f>LARGE(RECAP!$D64:$T64,3)</f>
        <v>0</v>
      </c>
      <c r="G64" s="29">
        <f>LARGE(RECAP!$D64:$T64,4)</f>
        <v>0</v>
      </c>
      <c r="H64" s="29">
        <f>LARGE(RECAP!$D64:$T64,5)</f>
        <v>0</v>
      </c>
      <c r="I64" s="29">
        <f>LARGE(RECAP!$D64:$T64,6)</f>
        <v>0</v>
      </c>
      <c r="J64" s="29">
        <f>LARGE(RECAP!$D64:$T64,7)</f>
        <v>0</v>
      </c>
      <c r="K64" s="30">
        <f t="shared" si="4"/>
        <v>180</v>
      </c>
      <c r="M64" s="14">
        <f>LARGE(RECAP!$D64:$T64,8)</f>
        <v>0</v>
      </c>
      <c r="N64" s="14">
        <f>LARGE(RECAP!$D64:$T64,9)</f>
        <v>0</v>
      </c>
      <c r="O64" s="14">
        <f>LARGE(RECAP!$D64:$T64,10)</f>
        <v>0</v>
      </c>
      <c r="P64" s="14">
        <f>LARGE(RECAP!$D64:$T64,11)</f>
        <v>0</v>
      </c>
      <c r="Q64" s="14">
        <f>LARGE(RECAP!$D64:$T64,12)</f>
        <v>0</v>
      </c>
      <c r="R64" s="14">
        <f>LARGE(RECAP!$D64:$T64,13)</f>
        <v>0</v>
      </c>
      <c r="S64" s="14">
        <f>LARGE(RECAP!$D64:$T64,14)</f>
        <v>0</v>
      </c>
      <c r="T64" s="14">
        <f>LARGE(RECAP!$D64:$T64,15)</f>
        <v>0</v>
      </c>
      <c r="U64" s="14">
        <f>LARGE(RECAP!$D64:$T64,16)</f>
        <v>0</v>
      </c>
      <c r="V64" s="14">
        <f>LARGE(RECAP!$D64:$T64,17)</f>
        <v>0</v>
      </c>
      <c r="W64" s="35">
        <v>61</v>
      </c>
      <c r="X64" s="69" t="s">
        <v>77</v>
      </c>
      <c r="Y64" s="26">
        <v>16.3</v>
      </c>
      <c r="Z64" s="47" t="s">
        <v>131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32">
        <v>0</v>
      </c>
      <c r="AI64" s="12"/>
      <c r="AJ64" s="28">
        <v>0</v>
      </c>
      <c r="AK64" s="28">
        <v>0</v>
      </c>
      <c r="AL64" s="28">
        <v>0</v>
      </c>
    </row>
    <row r="65" spans="1:38" ht="18">
      <c r="A65" s="69" t="s">
        <v>78</v>
      </c>
      <c r="B65" s="26">
        <v>31</v>
      </c>
      <c r="C65" s="47" t="s">
        <v>145</v>
      </c>
      <c r="D65" s="29">
        <f>LARGE(RECAP!$D65:$T65,1)</f>
        <v>280</v>
      </c>
      <c r="E65" s="29">
        <f>LARGE(RECAP!$D65:$T65,2)</f>
        <v>0</v>
      </c>
      <c r="F65" s="29">
        <f>LARGE(RECAP!$D65:$T65,3)</f>
        <v>0</v>
      </c>
      <c r="G65" s="29">
        <f>LARGE(RECAP!$D65:$T65,4)</f>
        <v>0</v>
      </c>
      <c r="H65" s="29">
        <f>LARGE(RECAP!$D65:$T65,5)</f>
        <v>0</v>
      </c>
      <c r="I65" s="29">
        <f>LARGE(RECAP!$D65:$T65,6)</f>
        <v>0</v>
      </c>
      <c r="J65" s="29">
        <f>LARGE(RECAP!$D65:$T65,7)</f>
        <v>0</v>
      </c>
      <c r="K65" s="30">
        <f t="shared" si="4"/>
        <v>280</v>
      </c>
      <c r="M65" s="14">
        <f>LARGE(RECAP!$D65:$T65,8)</f>
        <v>0</v>
      </c>
      <c r="N65" s="14">
        <f>LARGE(RECAP!$D65:$T65,9)</f>
        <v>0</v>
      </c>
      <c r="O65" s="14">
        <f>LARGE(RECAP!$D65:$T65,10)</f>
        <v>0</v>
      </c>
      <c r="P65" s="14">
        <f>LARGE(RECAP!$D65:$T65,11)</f>
        <v>0</v>
      </c>
      <c r="Q65" s="14">
        <f>LARGE(RECAP!$D65:$T65,12)</f>
        <v>0</v>
      </c>
      <c r="R65" s="14">
        <f>LARGE(RECAP!$D65:$T65,13)</f>
        <v>0</v>
      </c>
      <c r="S65" s="14">
        <f>LARGE(RECAP!$D65:$T65,14)</f>
        <v>0</v>
      </c>
      <c r="T65" s="14">
        <f>LARGE(RECAP!$D65:$T65,15)</f>
        <v>0</v>
      </c>
      <c r="U65" s="14">
        <f>LARGE(RECAP!$D65:$T65,16)</f>
        <v>0</v>
      </c>
      <c r="V65" s="14">
        <f>LARGE(RECAP!$D65:$T65,17)</f>
        <v>0</v>
      </c>
      <c r="W65" s="35">
        <v>62</v>
      </c>
      <c r="X65" s="69" t="s">
        <v>78</v>
      </c>
      <c r="Y65" s="26">
        <v>12</v>
      </c>
      <c r="Z65" s="105" t="s">
        <v>132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32">
        <v>0</v>
      </c>
      <c r="AI65" s="12"/>
      <c r="AJ65" s="28">
        <v>0</v>
      </c>
      <c r="AK65" s="28">
        <v>0</v>
      </c>
      <c r="AL65" s="28">
        <v>0</v>
      </c>
    </row>
    <row r="66" spans="1:38" ht="18">
      <c r="A66" s="69" t="s">
        <v>78</v>
      </c>
      <c r="B66" s="26">
        <v>21.6</v>
      </c>
      <c r="C66" s="47" t="s">
        <v>146</v>
      </c>
      <c r="D66" s="29">
        <f>LARGE(RECAP!$D66:$T66,1)</f>
        <v>260</v>
      </c>
      <c r="E66" s="29">
        <f>LARGE(RECAP!$D66:$T66,2)</f>
        <v>180</v>
      </c>
      <c r="F66" s="29">
        <f>LARGE(RECAP!$D66:$T66,3)</f>
        <v>0</v>
      </c>
      <c r="G66" s="29">
        <f>LARGE(RECAP!$D66:$T66,4)</f>
        <v>0</v>
      </c>
      <c r="H66" s="29">
        <f>LARGE(RECAP!$D66:$T66,5)</f>
        <v>0</v>
      </c>
      <c r="I66" s="29">
        <f>LARGE(RECAP!$D66:$T66,6)</f>
        <v>0</v>
      </c>
      <c r="J66" s="29">
        <f>LARGE(RECAP!$D66:$T66,7)</f>
        <v>0</v>
      </c>
      <c r="K66" s="30">
        <f t="shared" si="4"/>
        <v>440</v>
      </c>
      <c r="L66" s="62"/>
      <c r="M66" s="14">
        <f>LARGE(RECAP!$D66:$T66,8)</f>
        <v>0</v>
      </c>
      <c r="N66" s="14">
        <f>LARGE(RECAP!$D66:$T66,9)</f>
        <v>0</v>
      </c>
      <c r="O66" s="14">
        <f>LARGE(RECAP!$D66:$T66,10)</f>
        <v>0</v>
      </c>
      <c r="P66" s="14">
        <f>LARGE(RECAP!$D66:$T66,11)</f>
        <v>0</v>
      </c>
      <c r="Q66" s="14">
        <f>LARGE(RECAP!$D66:$T66,12)</f>
        <v>0</v>
      </c>
      <c r="R66" s="14">
        <f>LARGE(RECAP!$D66:$T66,13)</f>
        <v>0</v>
      </c>
      <c r="S66" s="14">
        <f>LARGE(RECAP!$D66:$T66,14)</f>
        <v>0</v>
      </c>
      <c r="T66" s="14">
        <f>LARGE(RECAP!$D66:$T66,15)</f>
        <v>0</v>
      </c>
      <c r="U66" s="14">
        <f>LARGE(RECAP!$D66:$T66,16)</f>
        <v>0</v>
      </c>
      <c r="V66" s="14">
        <f>LARGE(RECAP!$D66:$T66,17)</f>
        <v>0</v>
      </c>
      <c r="W66" s="35">
        <v>63</v>
      </c>
      <c r="X66" s="69" t="s">
        <v>77</v>
      </c>
      <c r="Y66" s="26">
        <v>27</v>
      </c>
      <c r="Z66" s="47" t="s">
        <v>133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32">
        <v>0</v>
      </c>
      <c r="AJ66" s="28">
        <v>0</v>
      </c>
      <c r="AK66" s="28">
        <v>0</v>
      </c>
      <c r="AL66" s="28">
        <v>0</v>
      </c>
    </row>
    <row r="67" spans="1:38" ht="18">
      <c r="A67" s="69" t="s">
        <v>78</v>
      </c>
      <c r="B67" s="26">
        <v>31.6</v>
      </c>
      <c r="C67" s="47" t="s">
        <v>147</v>
      </c>
      <c r="D67" s="29">
        <f>LARGE(RECAP!$D67:$T67,1)</f>
        <v>160</v>
      </c>
      <c r="E67" s="29">
        <f>LARGE(RECAP!$D67:$T67,2)</f>
        <v>150</v>
      </c>
      <c r="F67" s="29">
        <f>LARGE(RECAP!$D67:$T67,3)</f>
        <v>0</v>
      </c>
      <c r="G67" s="29">
        <f>LARGE(RECAP!$D67:$T67,4)</f>
        <v>0</v>
      </c>
      <c r="H67" s="29">
        <f>LARGE(RECAP!$D67:$T67,5)</f>
        <v>0</v>
      </c>
      <c r="I67" s="29">
        <f>LARGE(RECAP!$D67:$T67,6)</f>
        <v>0</v>
      </c>
      <c r="J67" s="29">
        <f>LARGE(RECAP!$D67:$T67,7)</f>
        <v>0</v>
      </c>
      <c r="K67" s="30">
        <f t="shared" ref="K67:K98" si="5">SUM(D67:J67)</f>
        <v>310</v>
      </c>
      <c r="L67" s="62"/>
      <c r="M67" s="14">
        <f>LARGE(RECAP!$D67:$T67,8)</f>
        <v>0</v>
      </c>
      <c r="N67" s="14">
        <f>LARGE(RECAP!$D67:$T67,9)</f>
        <v>0</v>
      </c>
      <c r="O67" s="14">
        <f>LARGE(RECAP!$D67:$T67,10)</f>
        <v>0</v>
      </c>
      <c r="P67" s="14">
        <f>LARGE(RECAP!$D67:$T67,11)</f>
        <v>0</v>
      </c>
      <c r="Q67" s="14">
        <f>LARGE(RECAP!$D67:$T67,12)</f>
        <v>0</v>
      </c>
      <c r="R67" s="14">
        <f>LARGE(RECAP!$D67:$T67,13)</f>
        <v>0</v>
      </c>
      <c r="S67" s="14">
        <f>LARGE(RECAP!$D67:$T67,14)</f>
        <v>0</v>
      </c>
      <c r="T67" s="14">
        <f>LARGE(RECAP!$D67:$T67,15)</f>
        <v>0</v>
      </c>
      <c r="U67" s="14">
        <f>LARGE(RECAP!$D67:$T67,16)</f>
        <v>0</v>
      </c>
      <c r="V67" s="14">
        <f>LARGE(RECAP!$D67:$T67,17)</f>
        <v>0</v>
      </c>
      <c r="W67" s="35">
        <v>64</v>
      </c>
      <c r="X67" s="69" t="s">
        <v>78</v>
      </c>
      <c r="Y67" s="66">
        <v>30.3</v>
      </c>
      <c r="Z67" s="107" t="s">
        <v>134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32">
        <v>0</v>
      </c>
      <c r="AI67" s="12"/>
      <c r="AJ67" s="28">
        <v>0</v>
      </c>
      <c r="AK67" s="28">
        <v>0</v>
      </c>
      <c r="AL67" s="28">
        <v>0</v>
      </c>
    </row>
    <row r="68" spans="1:38" ht="18">
      <c r="A68" s="69" t="s">
        <v>78</v>
      </c>
      <c r="B68" s="26">
        <v>22.4</v>
      </c>
      <c r="C68" s="47" t="s">
        <v>148</v>
      </c>
      <c r="D68" s="29">
        <f>LARGE(RECAP!$D68:$T68,1)</f>
        <v>260</v>
      </c>
      <c r="E68" s="29">
        <f>LARGE(RECAP!$D68:$T68,2)</f>
        <v>190</v>
      </c>
      <c r="F68" s="29">
        <f>LARGE(RECAP!$D68:$T68,3)</f>
        <v>0</v>
      </c>
      <c r="G68" s="29">
        <f>LARGE(RECAP!$D68:$T68,4)</f>
        <v>0</v>
      </c>
      <c r="H68" s="29">
        <f>LARGE(RECAP!$D68:$T68,5)</f>
        <v>0</v>
      </c>
      <c r="I68" s="29">
        <f>LARGE(RECAP!$D68:$T68,6)</f>
        <v>0</v>
      </c>
      <c r="J68" s="29">
        <f>LARGE(RECAP!$D68:$T68,7)</f>
        <v>0</v>
      </c>
      <c r="K68" s="30">
        <f t="shared" si="5"/>
        <v>450</v>
      </c>
      <c r="M68" s="14">
        <f>LARGE(RECAP!$D68:$T68,8)</f>
        <v>0</v>
      </c>
      <c r="N68" s="14">
        <f>LARGE(RECAP!$D68:$T68,9)</f>
        <v>0</v>
      </c>
      <c r="O68" s="14">
        <f>LARGE(RECAP!$D68:$T68,10)</f>
        <v>0</v>
      </c>
      <c r="P68" s="14">
        <f>LARGE(RECAP!$D68:$T68,11)</f>
        <v>0</v>
      </c>
      <c r="Q68" s="14">
        <f>LARGE(RECAP!$D68:$T68,12)</f>
        <v>0</v>
      </c>
      <c r="R68" s="14">
        <f>LARGE(RECAP!$D68:$T68,13)</f>
        <v>0</v>
      </c>
      <c r="S68" s="14">
        <f>LARGE(RECAP!$D68:$T68,14)</f>
        <v>0</v>
      </c>
      <c r="T68" s="14">
        <f>LARGE(RECAP!$D68:$T68,15)</f>
        <v>0</v>
      </c>
      <c r="U68" s="14">
        <f>LARGE(RECAP!$D68:$T68,16)</f>
        <v>0</v>
      </c>
      <c r="V68" s="14">
        <f>LARGE(RECAP!$D68:$T68,17)</f>
        <v>0</v>
      </c>
      <c r="W68" s="35">
        <v>65</v>
      </c>
      <c r="X68" s="69" t="s">
        <v>78</v>
      </c>
      <c r="Y68" s="26">
        <v>15.6</v>
      </c>
      <c r="Z68" s="47" t="s">
        <v>135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32">
        <v>0</v>
      </c>
      <c r="AI68" s="12"/>
      <c r="AJ68" s="28">
        <v>0</v>
      </c>
      <c r="AK68" s="28">
        <v>0</v>
      </c>
      <c r="AL68" s="28">
        <v>0</v>
      </c>
    </row>
    <row r="69" spans="1:38" ht="18">
      <c r="A69" s="69" t="s">
        <v>77</v>
      </c>
      <c r="B69" s="26">
        <v>23.4</v>
      </c>
      <c r="C69" s="47" t="s">
        <v>149</v>
      </c>
      <c r="D69" s="29">
        <f>LARGE(RECAP!$D69:$T69,1)</f>
        <v>280</v>
      </c>
      <c r="E69" s="29">
        <f>LARGE(RECAP!$D69:$T69,2)</f>
        <v>0</v>
      </c>
      <c r="F69" s="29">
        <f>LARGE(RECAP!$D69:$T69,3)</f>
        <v>0</v>
      </c>
      <c r="G69" s="29">
        <f>LARGE(RECAP!$D69:$T69,4)</f>
        <v>0</v>
      </c>
      <c r="H69" s="29">
        <f>LARGE(RECAP!$D69:$T69,5)</f>
        <v>0</v>
      </c>
      <c r="I69" s="29">
        <f>LARGE(RECAP!$D69:$T69,6)</f>
        <v>0</v>
      </c>
      <c r="J69" s="29">
        <f>LARGE(RECAP!$D69:$T69,7)</f>
        <v>0</v>
      </c>
      <c r="K69" s="30">
        <f t="shared" si="5"/>
        <v>280</v>
      </c>
      <c r="M69" s="14">
        <f>LARGE(RECAP!$D69:$T69,8)</f>
        <v>0</v>
      </c>
      <c r="N69" s="14">
        <f>LARGE(RECAP!$D69:$T69,9)</f>
        <v>0</v>
      </c>
      <c r="O69" s="14">
        <f>LARGE(RECAP!$D69:$T69,10)</f>
        <v>0</v>
      </c>
      <c r="P69" s="14">
        <f>LARGE(RECAP!$D69:$T69,11)</f>
        <v>0</v>
      </c>
      <c r="Q69" s="14">
        <f>LARGE(RECAP!$D69:$T69,12)</f>
        <v>0</v>
      </c>
      <c r="R69" s="14">
        <f>LARGE(RECAP!$D69:$T69,13)</f>
        <v>0</v>
      </c>
      <c r="S69" s="14">
        <f>LARGE(RECAP!$D69:$T69,14)</f>
        <v>0</v>
      </c>
      <c r="T69" s="14">
        <f>LARGE(RECAP!$D69:$T69,15)</f>
        <v>0</v>
      </c>
      <c r="U69" s="14">
        <f>LARGE(RECAP!$D69:$T69,16)</f>
        <v>0</v>
      </c>
      <c r="V69" s="14">
        <f>LARGE(RECAP!$D69:$T69,17)</f>
        <v>0</v>
      </c>
      <c r="W69" s="35">
        <v>66</v>
      </c>
      <c r="X69" s="69" t="s">
        <v>77</v>
      </c>
      <c r="Y69" s="26">
        <v>30.5</v>
      </c>
      <c r="Z69" s="47" t="s">
        <v>136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G69" s="28">
        <v>0</v>
      </c>
      <c r="AH69" s="32">
        <v>0</v>
      </c>
      <c r="AJ69" s="28">
        <v>0</v>
      </c>
      <c r="AK69" s="28">
        <v>0</v>
      </c>
      <c r="AL69" s="28">
        <v>0</v>
      </c>
    </row>
    <row r="70" spans="1:38" ht="18">
      <c r="A70" s="69" t="s">
        <v>78</v>
      </c>
      <c r="B70" s="26">
        <v>10.5</v>
      </c>
      <c r="C70" s="47" t="s">
        <v>84</v>
      </c>
      <c r="D70" s="29">
        <f>LARGE(RECAP!$D70:$T70,1)</f>
        <v>0</v>
      </c>
      <c r="E70" s="29">
        <f>LARGE(RECAP!$D70:$T70,2)</f>
        <v>0</v>
      </c>
      <c r="F70" s="29">
        <f>LARGE(RECAP!$D70:$T70,3)</f>
        <v>0</v>
      </c>
      <c r="G70" s="29">
        <f>LARGE(RECAP!$D70:$T70,4)</f>
        <v>0</v>
      </c>
      <c r="H70" s="29">
        <f>LARGE(RECAP!$D70:$T70,5)</f>
        <v>0</v>
      </c>
      <c r="I70" s="29">
        <f>LARGE(RECAP!$D70:$T70,6)</f>
        <v>0</v>
      </c>
      <c r="J70" s="29">
        <f>LARGE(RECAP!$D70:$T70,7)</f>
        <v>0</v>
      </c>
      <c r="K70" s="30">
        <f t="shared" si="5"/>
        <v>0</v>
      </c>
      <c r="M70" s="14">
        <f>LARGE(RECAP!$D70:$T70,8)</f>
        <v>0</v>
      </c>
      <c r="N70" s="14">
        <f>LARGE(RECAP!$D70:$T70,9)</f>
        <v>0</v>
      </c>
      <c r="O70" s="14">
        <f>LARGE(RECAP!$D70:$T70,10)</f>
        <v>0</v>
      </c>
      <c r="P70" s="14">
        <f>LARGE(RECAP!$D70:$T70,11)</f>
        <v>0</v>
      </c>
      <c r="Q70" s="14">
        <f>LARGE(RECAP!$D70:$T70,12)</f>
        <v>0</v>
      </c>
      <c r="R70" s="14">
        <f>LARGE(RECAP!$D70:$T70,13)</f>
        <v>0</v>
      </c>
      <c r="S70" s="14">
        <f>LARGE(RECAP!$D70:$T70,14)</f>
        <v>0</v>
      </c>
      <c r="T70" s="14">
        <f>LARGE(RECAP!$D70:$T70,15)</f>
        <v>0</v>
      </c>
      <c r="U70" s="14">
        <f>LARGE(RECAP!$D70:$T70,16)</f>
        <v>0</v>
      </c>
      <c r="V70" s="14">
        <f>LARGE(RECAP!$D70:$T70,17)</f>
        <v>0</v>
      </c>
      <c r="W70" s="35">
        <v>67</v>
      </c>
      <c r="X70" s="69" t="s">
        <v>78</v>
      </c>
      <c r="Y70" s="26">
        <v>31.2</v>
      </c>
      <c r="Z70" s="47" t="s">
        <v>137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G70" s="28">
        <v>0</v>
      </c>
      <c r="AH70" s="32">
        <v>0</v>
      </c>
      <c r="AI70" s="12"/>
      <c r="AJ70" s="28">
        <v>0</v>
      </c>
      <c r="AK70" s="28">
        <v>0</v>
      </c>
      <c r="AL70" s="28">
        <v>0</v>
      </c>
    </row>
    <row r="71" spans="1:38" ht="18">
      <c r="A71" s="69" t="s">
        <v>77</v>
      </c>
      <c r="B71" s="26">
        <v>54</v>
      </c>
      <c r="C71" s="47" t="s">
        <v>85</v>
      </c>
      <c r="D71" s="29">
        <f>LARGE(RECAP!$D71:$T71,1)</f>
        <v>240</v>
      </c>
      <c r="E71" s="29">
        <f>LARGE(RECAP!$D71:$T71,2)</f>
        <v>0</v>
      </c>
      <c r="F71" s="29">
        <f>LARGE(RECAP!$D71:$T71,3)</f>
        <v>0</v>
      </c>
      <c r="G71" s="29">
        <f>LARGE(RECAP!$D71:$T71,4)</f>
        <v>0</v>
      </c>
      <c r="H71" s="29">
        <f>LARGE(RECAP!$D71:$T71,5)</f>
        <v>0</v>
      </c>
      <c r="I71" s="29">
        <f>LARGE(RECAP!$D71:$T71,6)</f>
        <v>0</v>
      </c>
      <c r="J71" s="29">
        <f>LARGE(RECAP!$D71:$T71,7)</f>
        <v>0</v>
      </c>
      <c r="K71" s="30">
        <f t="shared" si="5"/>
        <v>240</v>
      </c>
      <c r="L71" s="62"/>
      <c r="M71" s="14">
        <f>LARGE(RECAP!$D71:$T71,8)</f>
        <v>0</v>
      </c>
      <c r="N71" s="14">
        <f>LARGE(RECAP!$D71:$T71,9)</f>
        <v>0</v>
      </c>
      <c r="O71" s="14">
        <f>LARGE(RECAP!$D71:$T71,10)</f>
        <v>0</v>
      </c>
      <c r="P71" s="14">
        <f>LARGE(RECAP!$D71:$T71,11)</f>
        <v>0</v>
      </c>
      <c r="Q71" s="14">
        <f>LARGE(RECAP!$D71:$T71,12)</f>
        <v>0</v>
      </c>
      <c r="R71" s="14">
        <f>LARGE(RECAP!$D71:$T71,13)</f>
        <v>0</v>
      </c>
      <c r="S71" s="14">
        <f>LARGE(RECAP!$D71:$T71,14)</f>
        <v>0</v>
      </c>
      <c r="T71" s="14">
        <f>LARGE(RECAP!$D71:$T71,15)</f>
        <v>0</v>
      </c>
      <c r="U71" s="14">
        <f>LARGE(RECAP!$D71:$T71,16)</f>
        <v>0</v>
      </c>
      <c r="V71" s="14">
        <f>LARGE(RECAP!$D71:$T71,17)</f>
        <v>0</v>
      </c>
      <c r="W71" s="35">
        <v>68</v>
      </c>
      <c r="X71" s="69" t="s">
        <v>78</v>
      </c>
      <c r="Y71" s="26">
        <v>39.200000000000003</v>
      </c>
      <c r="Z71" s="47" t="s">
        <v>139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32">
        <v>0</v>
      </c>
      <c r="AI71" s="12"/>
      <c r="AJ71" s="28">
        <v>0</v>
      </c>
      <c r="AK71" s="28">
        <v>0</v>
      </c>
      <c r="AL71" s="28">
        <v>0</v>
      </c>
    </row>
    <row r="72" spans="1:38" ht="18">
      <c r="A72" s="69" t="s">
        <v>78</v>
      </c>
      <c r="B72" s="26">
        <v>17.600000000000001</v>
      </c>
      <c r="C72" s="47" t="s">
        <v>150</v>
      </c>
      <c r="D72" s="29">
        <f>LARGE(RECAP!$D72:$T72,1)</f>
        <v>140</v>
      </c>
      <c r="E72" s="29">
        <f>LARGE(RECAP!$D72:$T72,2)</f>
        <v>0</v>
      </c>
      <c r="F72" s="29">
        <f>LARGE(RECAP!$D72:$T72,3)</f>
        <v>0</v>
      </c>
      <c r="G72" s="29">
        <f>LARGE(RECAP!$D72:$T72,4)</f>
        <v>0</v>
      </c>
      <c r="H72" s="29">
        <f>LARGE(RECAP!$D72:$T72,5)</f>
        <v>0</v>
      </c>
      <c r="I72" s="29">
        <f>LARGE(RECAP!$D72:$T72,6)</f>
        <v>0</v>
      </c>
      <c r="J72" s="29">
        <f>LARGE(RECAP!$D72:$T72,7)</f>
        <v>0</v>
      </c>
      <c r="K72" s="30">
        <f t="shared" si="5"/>
        <v>140</v>
      </c>
      <c r="M72" s="14">
        <f>LARGE(RECAP!$D72:$T72,8)</f>
        <v>0</v>
      </c>
      <c r="N72" s="14">
        <f>LARGE(RECAP!$D72:$T72,9)</f>
        <v>0</v>
      </c>
      <c r="O72" s="14">
        <f>LARGE(RECAP!$D72:$T72,10)</f>
        <v>0</v>
      </c>
      <c r="P72" s="14">
        <f>LARGE(RECAP!$D72:$T72,11)</f>
        <v>0</v>
      </c>
      <c r="Q72" s="14">
        <f>LARGE(RECAP!$D72:$T72,12)</f>
        <v>0</v>
      </c>
      <c r="R72" s="14">
        <f>LARGE(RECAP!$D72:$T72,13)</f>
        <v>0</v>
      </c>
      <c r="S72" s="14">
        <f>LARGE(RECAP!$D72:$T72,14)</f>
        <v>0</v>
      </c>
      <c r="T72" s="14">
        <f>LARGE(RECAP!$D72:$T72,15)</f>
        <v>0</v>
      </c>
      <c r="U72" s="14">
        <f>LARGE(RECAP!$D72:$T72,16)</f>
        <v>0</v>
      </c>
      <c r="V72" s="14">
        <f>LARGE(RECAP!$D72:$T72,17)</f>
        <v>0</v>
      </c>
      <c r="W72" s="35">
        <v>69</v>
      </c>
      <c r="X72" s="69" t="s">
        <v>78</v>
      </c>
      <c r="Y72" s="26">
        <v>27</v>
      </c>
      <c r="Z72" s="47" t="s">
        <v>140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32">
        <v>0</v>
      </c>
      <c r="AI72" s="12"/>
      <c r="AJ72" s="28">
        <v>0</v>
      </c>
      <c r="AK72" s="28">
        <v>0</v>
      </c>
      <c r="AL72" s="28">
        <v>0</v>
      </c>
    </row>
    <row r="73" spans="1:38" ht="18">
      <c r="A73" s="69" t="s">
        <v>78</v>
      </c>
      <c r="B73" s="26">
        <v>43.6</v>
      </c>
      <c r="C73" s="47" t="s">
        <v>152</v>
      </c>
      <c r="D73" s="29">
        <f>LARGE(RECAP!$D73:$T73,1)</f>
        <v>280</v>
      </c>
      <c r="E73" s="29">
        <f>LARGE(RECAP!$D73:$T73,2)</f>
        <v>0</v>
      </c>
      <c r="F73" s="29">
        <f>LARGE(RECAP!$D73:$T73,3)</f>
        <v>0</v>
      </c>
      <c r="G73" s="29">
        <f>LARGE(RECAP!$D73:$T73,4)</f>
        <v>0</v>
      </c>
      <c r="H73" s="29">
        <f>LARGE(RECAP!$D73:$T73,5)</f>
        <v>0</v>
      </c>
      <c r="I73" s="29">
        <f>LARGE(RECAP!$D73:$T73,6)</f>
        <v>0</v>
      </c>
      <c r="J73" s="29">
        <f>LARGE(RECAP!$D73:$T73,7)</f>
        <v>0</v>
      </c>
      <c r="K73" s="30">
        <f t="shared" si="5"/>
        <v>280</v>
      </c>
      <c r="M73" s="14">
        <f>LARGE(RECAP!$D73:$T73,8)</f>
        <v>0</v>
      </c>
      <c r="N73" s="14">
        <f>LARGE(RECAP!$D73:$T73,9)</f>
        <v>0</v>
      </c>
      <c r="O73" s="14">
        <f>LARGE(RECAP!$D73:$T73,10)</f>
        <v>0</v>
      </c>
      <c r="P73" s="14">
        <f>LARGE(RECAP!$D73:$T73,11)</f>
        <v>0</v>
      </c>
      <c r="Q73" s="14">
        <f>LARGE(RECAP!$D73:$T73,12)</f>
        <v>0</v>
      </c>
      <c r="R73" s="14">
        <f>LARGE(RECAP!$D73:$T73,13)</f>
        <v>0</v>
      </c>
      <c r="S73" s="14">
        <f>LARGE(RECAP!$D73:$T73,14)</f>
        <v>0</v>
      </c>
      <c r="T73" s="14">
        <f>LARGE(RECAP!$D73:$T73,15)</f>
        <v>0</v>
      </c>
      <c r="U73" s="14">
        <f>LARGE(RECAP!$D73:$T73,16)</f>
        <v>0</v>
      </c>
      <c r="V73" s="14">
        <f>LARGE(RECAP!$D73:$T73,17)</f>
        <v>0</v>
      </c>
      <c r="W73" s="35">
        <v>70</v>
      </c>
      <c r="X73" s="69" t="s">
        <v>77</v>
      </c>
      <c r="Y73" s="26">
        <v>35.200000000000003</v>
      </c>
      <c r="Z73" s="47" t="s">
        <v>151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32">
        <v>0</v>
      </c>
      <c r="AI73" s="12"/>
      <c r="AJ73" s="28">
        <v>0</v>
      </c>
      <c r="AK73" s="28">
        <v>0</v>
      </c>
      <c r="AL73" s="28">
        <v>0</v>
      </c>
    </row>
    <row r="74" spans="1:38" ht="18">
      <c r="A74" s="69" t="s">
        <v>78</v>
      </c>
      <c r="B74" s="26">
        <v>18.3</v>
      </c>
      <c r="C74" s="47" t="s">
        <v>153</v>
      </c>
      <c r="D74" s="29">
        <f>LARGE(RECAP!$D74:$T74,1)</f>
        <v>0</v>
      </c>
      <c r="E74" s="29">
        <f>LARGE(RECAP!$D74:$T74,2)</f>
        <v>0</v>
      </c>
      <c r="F74" s="29">
        <f>LARGE(RECAP!$D74:$T74,3)</f>
        <v>0</v>
      </c>
      <c r="G74" s="29">
        <f>LARGE(RECAP!$D74:$T74,4)</f>
        <v>0</v>
      </c>
      <c r="H74" s="29">
        <f>LARGE(RECAP!$D74:$T74,5)</f>
        <v>0</v>
      </c>
      <c r="I74" s="29">
        <f>LARGE(RECAP!$D74:$T74,6)</f>
        <v>0</v>
      </c>
      <c r="J74" s="29">
        <f>LARGE(RECAP!$D74:$T74,7)</f>
        <v>0</v>
      </c>
      <c r="K74" s="30">
        <f t="shared" si="5"/>
        <v>0</v>
      </c>
      <c r="L74" s="62"/>
      <c r="M74" s="14">
        <f>LARGE(RECAP!$D74:$T74,8)</f>
        <v>0</v>
      </c>
      <c r="N74" s="14">
        <f>LARGE(RECAP!$D74:$T74,9)</f>
        <v>0</v>
      </c>
      <c r="O74" s="14">
        <f>LARGE(RECAP!$D74:$T74,10)</f>
        <v>0</v>
      </c>
      <c r="P74" s="14">
        <f>LARGE(RECAP!$D74:$T74,11)</f>
        <v>0</v>
      </c>
      <c r="Q74" s="14">
        <f>LARGE(RECAP!$D74:$T74,12)</f>
        <v>0</v>
      </c>
      <c r="R74" s="14">
        <f>LARGE(RECAP!$D74:$T74,13)</f>
        <v>0</v>
      </c>
      <c r="S74" s="14">
        <f>LARGE(RECAP!$D74:$T74,14)</f>
        <v>0</v>
      </c>
      <c r="T74" s="14">
        <f>LARGE(RECAP!$D74:$T74,15)</f>
        <v>0</v>
      </c>
      <c r="U74" s="14">
        <f>LARGE(RECAP!$D74:$T74,16)</f>
        <v>0</v>
      </c>
      <c r="V74" s="14">
        <f>LARGE(RECAP!$D74:$T74,17)</f>
        <v>0</v>
      </c>
      <c r="W74" s="35">
        <v>71</v>
      </c>
      <c r="X74" s="69" t="s">
        <v>78</v>
      </c>
      <c r="Y74" s="26">
        <v>35.1</v>
      </c>
      <c r="Z74" s="47" t="s">
        <v>143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32">
        <v>0</v>
      </c>
      <c r="AI74" s="12"/>
      <c r="AJ74" s="28">
        <v>0</v>
      </c>
      <c r="AK74" s="28">
        <v>0</v>
      </c>
      <c r="AL74" s="28">
        <v>0</v>
      </c>
    </row>
    <row r="75" spans="1:38" ht="18">
      <c r="A75" s="69" t="s">
        <v>77</v>
      </c>
      <c r="B75" s="26">
        <v>45.4</v>
      </c>
      <c r="C75" s="47" t="s">
        <v>155</v>
      </c>
      <c r="D75" s="29">
        <f>LARGE(RECAP!$D75:$T75,1)</f>
        <v>220</v>
      </c>
      <c r="E75" s="29">
        <f>LARGE(RECAP!$D75:$T75,2)</f>
        <v>150</v>
      </c>
      <c r="F75" s="29">
        <f>LARGE(RECAP!$D75:$T75,3)</f>
        <v>0</v>
      </c>
      <c r="G75" s="29">
        <f>LARGE(RECAP!$D75:$T75,4)</f>
        <v>0</v>
      </c>
      <c r="H75" s="29">
        <f>LARGE(RECAP!$D75:$T75,5)</f>
        <v>0</v>
      </c>
      <c r="I75" s="29">
        <f>LARGE(RECAP!$D75:$T75,6)</f>
        <v>0</v>
      </c>
      <c r="J75" s="29">
        <f>LARGE(RECAP!$D75:$T75,7)</f>
        <v>0</v>
      </c>
      <c r="K75" s="30">
        <f t="shared" si="5"/>
        <v>370</v>
      </c>
      <c r="M75" s="14">
        <f>LARGE(RECAP!$D75:$T75,8)</f>
        <v>0</v>
      </c>
      <c r="N75" s="14">
        <f>LARGE(RECAP!$D75:$T75,9)</f>
        <v>0</v>
      </c>
      <c r="O75" s="14">
        <f>LARGE(RECAP!$D75:$T75,10)</f>
        <v>0</v>
      </c>
      <c r="P75" s="14">
        <f>LARGE(RECAP!$D75:$T75,11)</f>
        <v>0</v>
      </c>
      <c r="Q75" s="14">
        <f>LARGE(RECAP!$D75:$T75,12)</f>
        <v>0</v>
      </c>
      <c r="R75" s="14">
        <f>LARGE(RECAP!$D75:$T75,13)</f>
        <v>0</v>
      </c>
      <c r="S75" s="14">
        <f>LARGE(RECAP!$D75:$T75,14)</f>
        <v>0</v>
      </c>
      <c r="T75" s="14">
        <f>LARGE(RECAP!$D75:$T75,15)</f>
        <v>0</v>
      </c>
      <c r="U75" s="14">
        <f>LARGE(RECAP!$D75:$T75,16)</f>
        <v>0</v>
      </c>
      <c r="V75" s="14">
        <f>LARGE(RECAP!$D75:$T75,17)</f>
        <v>0</v>
      </c>
      <c r="W75" s="35">
        <v>72</v>
      </c>
      <c r="X75" s="69" t="s">
        <v>78</v>
      </c>
      <c r="Y75" s="26">
        <v>10.5</v>
      </c>
      <c r="Z75" s="47" t="s">
        <v>84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32">
        <v>0</v>
      </c>
      <c r="AI75" s="12"/>
      <c r="AJ75" s="28">
        <v>0</v>
      </c>
      <c r="AK75" s="28">
        <v>0</v>
      </c>
      <c r="AL75" s="28">
        <v>0</v>
      </c>
    </row>
    <row r="76" spans="1:38" ht="18">
      <c r="A76" s="69" t="s">
        <v>78</v>
      </c>
      <c r="B76" s="26">
        <v>29.7</v>
      </c>
      <c r="C76" s="47" t="s">
        <v>157</v>
      </c>
      <c r="D76" s="29">
        <f>LARGE(RECAP!$D76:$T76,1)</f>
        <v>0</v>
      </c>
      <c r="E76" s="29">
        <f>LARGE(RECAP!$D76:$T76,2)</f>
        <v>0</v>
      </c>
      <c r="F76" s="29">
        <f>LARGE(RECAP!$D76:$T76,3)</f>
        <v>0</v>
      </c>
      <c r="G76" s="29">
        <f>LARGE(RECAP!$D76:$T76,4)</f>
        <v>0</v>
      </c>
      <c r="H76" s="29">
        <f>LARGE(RECAP!$D76:$T76,5)</f>
        <v>0</v>
      </c>
      <c r="I76" s="29">
        <f>LARGE(RECAP!$D76:$T76,6)</f>
        <v>0</v>
      </c>
      <c r="J76" s="29">
        <f>LARGE(RECAP!$D76:$T76,7)</f>
        <v>0</v>
      </c>
      <c r="K76" s="30">
        <f t="shared" si="5"/>
        <v>0</v>
      </c>
      <c r="M76" s="14">
        <f>LARGE(RECAP!$D76:$T76,8)</f>
        <v>0</v>
      </c>
      <c r="N76" s="14">
        <f>LARGE(RECAP!$D76:$T76,9)</f>
        <v>0</v>
      </c>
      <c r="O76" s="14">
        <f>LARGE(RECAP!$D76:$T76,10)</f>
        <v>0</v>
      </c>
      <c r="P76" s="14">
        <f>LARGE(RECAP!$D76:$T76,11)</f>
        <v>0</v>
      </c>
      <c r="Q76" s="14">
        <f>LARGE(RECAP!$D76:$T76,12)</f>
        <v>0</v>
      </c>
      <c r="R76" s="14">
        <f>LARGE(RECAP!$D76:$T76,13)</f>
        <v>0</v>
      </c>
      <c r="S76" s="14">
        <f>LARGE(RECAP!$D76:$T76,14)</f>
        <v>0</v>
      </c>
      <c r="T76" s="14">
        <f>LARGE(RECAP!$D76:$T76,15)</f>
        <v>0</v>
      </c>
      <c r="U76" s="14">
        <f>LARGE(RECAP!$D76:$T76,16)</f>
        <v>0</v>
      </c>
      <c r="V76" s="14">
        <f>LARGE(RECAP!$D76:$T76,17)</f>
        <v>0</v>
      </c>
      <c r="W76" s="35">
        <v>73</v>
      </c>
      <c r="X76" s="69" t="s">
        <v>78</v>
      </c>
      <c r="Y76" s="26">
        <v>18.3</v>
      </c>
      <c r="Z76" s="47" t="s">
        <v>153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32">
        <v>0</v>
      </c>
      <c r="AI76" s="12"/>
      <c r="AJ76" s="28">
        <v>0</v>
      </c>
      <c r="AK76" s="28">
        <v>0</v>
      </c>
      <c r="AL76" s="28">
        <v>0</v>
      </c>
    </row>
    <row r="77" spans="1:38" ht="18">
      <c r="A77" s="69" t="s">
        <v>78</v>
      </c>
      <c r="B77" s="55"/>
      <c r="C77" s="47" t="s">
        <v>158</v>
      </c>
      <c r="D77" s="29">
        <f>LARGE(RECAP!$D77:$T77,1)</f>
        <v>0</v>
      </c>
      <c r="E77" s="29">
        <f>LARGE(RECAP!$D77:$T77,2)</f>
        <v>0</v>
      </c>
      <c r="F77" s="29">
        <f>LARGE(RECAP!$D77:$T77,3)</f>
        <v>0</v>
      </c>
      <c r="G77" s="29">
        <f>LARGE(RECAP!$D77:$T77,4)</f>
        <v>0</v>
      </c>
      <c r="H77" s="29">
        <f>LARGE(RECAP!$D77:$T77,5)</f>
        <v>0</v>
      </c>
      <c r="I77" s="29">
        <f>LARGE(RECAP!$D77:$T77,6)</f>
        <v>0</v>
      </c>
      <c r="J77" s="29">
        <f>LARGE(RECAP!$D77:$T77,7)</f>
        <v>0</v>
      </c>
      <c r="K77" s="30">
        <f t="shared" si="5"/>
        <v>0</v>
      </c>
      <c r="M77" s="14">
        <f>LARGE(RECAP!$D77:$T77,8)</f>
        <v>0</v>
      </c>
      <c r="N77" s="14">
        <f>LARGE(RECAP!$D77:$T77,9)</f>
        <v>0</v>
      </c>
      <c r="O77" s="14">
        <f>LARGE(RECAP!$D77:$T77,10)</f>
        <v>0</v>
      </c>
      <c r="P77" s="14">
        <f>LARGE(RECAP!$D77:$T77,11)</f>
        <v>0</v>
      </c>
      <c r="Q77" s="14">
        <f>LARGE(RECAP!$D77:$T77,12)</f>
        <v>0</v>
      </c>
      <c r="R77" s="14">
        <f>LARGE(RECAP!$D77:$T77,13)</f>
        <v>0</v>
      </c>
      <c r="S77" s="14">
        <f>LARGE(RECAP!$D77:$T77,14)</f>
        <v>0</v>
      </c>
      <c r="T77" s="14">
        <f>LARGE(RECAP!$D77:$T77,15)</f>
        <v>0</v>
      </c>
      <c r="U77" s="14">
        <f>LARGE(RECAP!$D77:$T77,16)</f>
        <v>0</v>
      </c>
      <c r="V77" s="14">
        <f>LARGE(RECAP!$D77:$T77,17)</f>
        <v>0</v>
      </c>
      <c r="W77" s="35">
        <v>74</v>
      </c>
      <c r="X77" s="69" t="s">
        <v>78</v>
      </c>
      <c r="Y77" s="55">
        <v>29.7</v>
      </c>
      <c r="Z77" s="47" t="s">
        <v>157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32">
        <v>0</v>
      </c>
      <c r="AI77" s="12"/>
      <c r="AJ77" s="28">
        <v>0</v>
      </c>
      <c r="AK77" s="28">
        <v>0</v>
      </c>
      <c r="AL77" s="28">
        <v>0</v>
      </c>
    </row>
    <row r="78" spans="1:38" ht="18">
      <c r="A78" s="69" t="s">
        <v>77</v>
      </c>
      <c r="B78" s="26">
        <v>18.8</v>
      </c>
      <c r="C78" s="47" t="s">
        <v>160</v>
      </c>
      <c r="D78" s="29">
        <f>LARGE(RECAP!$D78:$T78,1)</f>
        <v>0</v>
      </c>
      <c r="E78" s="29">
        <f>LARGE(RECAP!$D78:$T78,2)</f>
        <v>0</v>
      </c>
      <c r="F78" s="29">
        <f>LARGE(RECAP!$D78:$T78,3)</f>
        <v>0</v>
      </c>
      <c r="G78" s="29">
        <f>LARGE(RECAP!$D78:$T78,4)</f>
        <v>0</v>
      </c>
      <c r="H78" s="29">
        <f>LARGE(RECAP!$D78:$T78,5)</f>
        <v>0</v>
      </c>
      <c r="I78" s="29">
        <f>LARGE(RECAP!$D78:$T78,6)</f>
        <v>0</v>
      </c>
      <c r="J78" s="29">
        <f>LARGE(RECAP!$D78:$T78,7)</f>
        <v>0</v>
      </c>
      <c r="K78" s="30">
        <f t="shared" si="5"/>
        <v>0</v>
      </c>
      <c r="M78" s="14">
        <f>LARGE(RECAP!$D78:$T78,8)</f>
        <v>0</v>
      </c>
      <c r="N78" s="14">
        <f>LARGE(RECAP!$D78:$T78,9)</f>
        <v>0</v>
      </c>
      <c r="O78" s="14">
        <f>LARGE(RECAP!$D78:$T78,10)</f>
        <v>0</v>
      </c>
      <c r="P78" s="14">
        <f>LARGE(RECAP!$D78:$T78,11)</f>
        <v>0</v>
      </c>
      <c r="Q78" s="14">
        <f>LARGE(RECAP!$D78:$T78,12)</f>
        <v>0</v>
      </c>
      <c r="R78" s="14">
        <f>LARGE(RECAP!$D78:$T78,13)</f>
        <v>0</v>
      </c>
      <c r="S78" s="14">
        <f>LARGE(RECAP!$D78:$T78,14)</f>
        <v>0</v>
      </c>
      <c r="T78" s="14">
        <f>LARGE(RECAP!$D78:$T78,15)</f>
        <v>0</v>
      </c>
      <c r="U78" s="14">
        <f>LARGE(RECAP!$D78:$T78,16)</f>
        <v>0</v>
      </c>
      <c r="V78" s="14">
        <f>LARGE(RECAP!$D78:$T78,17)</f>
        <v>0</v>
      </c>
      <c r="W78" s="35">
        <v>75</v>
      </c>
      <c r="X78" s="69" t="s">
        <v>78</v>
      </c>
      <c r="Z78" s="47" t="s">
        <v>159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32">
        <v>0</v>
      </c>
      <c r="AI78" s="12"/>
      <c r="AJ78" s="28">
        <v>0</v>
      </c>
      <c r="AK78" s="28">
        <v>0</v>
      </c>
      <c r="AL78" s="28">
        <v>0</v>
      </c>
    </row>
    <row r="79" spans="1:38" ht="18">
      <c r="A79" s="69" t="s">
        <v>77</v>
      </c>
      <c r="B79" s="55">
        <v>38</v>
      </c>
      <c r="C79" s="47" t="s">
        <v>184</v>
      </c>
      <c r="D79" s="29">
        <f>LARGE(RECAP!$D79:$T79,1)</f>
        <v>180</v>
      </c>
      <c r="E79" s="29">
        <f>LARGE(RECAP!$D79:$T79,2)</f>
        <v>0</v>
      </c>
      <c r="F79" s="29">
        <f>LARGE(RECAP!$D79:$T79,3)</f>
        <v>0</v>
      </c>
      <c r="G79" s="29">
        <f>LARGE(RECAP!$D79:$T79,4)</f>
        <v>0</v>
      </c>
      <c r="H79" s="29">
        <f>LARGE(RECAP!$D79:$T79,5)</f>
        <v>0</v>
      </c>
      <c r="I79" s="29">
        <f>LARGE(RECAP!$D79:$T79,6)</f>
        <v>0</v>
      </c>
      <c r="J79" s="29">
        <f>LARGE(RECAP!$D79:$T79,7)</f>
        <v>0</v>
      </c>
      <c r="K79" s="30">
        <f t="shared" si="5"/>
        <v>180</v>
      </c>
      <c r="M79" s="14">
        <f>LARGE(RECAP!$D79:$T79,8)</f>
        <v>0</v>
      </c>
      <c r="N79" s="14">
        <f>LARGE(RECAP!$D79:$T79,9)</f>
        <v>0</v>
      </c>
      <c r="O79" s="14">
        <f>LARGE(RECAP!$D79:$T79,10)</f>
        <v>0</v>
      </c>
      <c r="P79" s="14">
        <f>LARGE(RECAP!$D79:$T79,11)</f>
        <v>0</v>
      </c>
      <c r="Q79" s="14">
        <f>LARGE(RECAP!$D79:$T79,12)</f>
        <v>0</v>
      </c>
      <c r="R79" s="14">
        <f>LARGE(RECAP!$D79:$T79,13)</f>
        <v>0</v>
      </c>
      <c r="S79" s="14">
        <f>LARGE(RECAP!$D79:$T79,14)</f>
        <v>0</v>
      </c>
      <c r="T79" s="14">
        <f>LARGE(RECAP!$D79:$T79,15)</f>
        <v>0</v>
      </c>
      <c r="U79" s="14">
        <f>LARGE(RECAP!$D79:$T79,16)</f>
        <v>0</v>
      </c>
      <c r="V79" s="14">
        <f>LARGE(RECAP!$D79:$T79,17)</f>
        <v>0</v>
      </c>
      <c r="W79" s="35">
        <v>76</v>
      </c>
      <c r="X79" s="69" t="s">
        <v>77</v>
      </c>
      <c r="Y79" s="55">
        <v>18.8</v>
      </c>
      <c r="Z79" s="47" t="s">
        <v>160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32">
        <v>0</v>
      </c>
      <c r="AI79" s="12"/>
      <c r="AJ79" s="28">
        <v>0</v>
      </c>
      <c r="AK79" s="28">
        <v>0</v>
      </c>
      <c r="AL79" s="28">
        <v>0</v>
      </c>
    </row>
    <row r="80" spans="1:38" ht="18">
      <c r="A80" s="69"/>
      <c r="B80" s="26"/>
      <c r="C80" s="47"/>
      <c r="D80" s="29">
        <f>LARGE(RECAP!$D80:$T80,1)</f>
        <v>0</v>
      </c>
      <c r="E80" s="29">
        <f>LARGE(RECAP!$D80:$T80,2)</f>
        <v>0</v>
      </c>
      <c r="F80" s="29">
        <f>LARGE(RECAP!$D80:$T80,3)</f>
        <v>0</v>
      </c>
      <c r="G80" s="29">
        <f>LARGE(RECAP!$D80:$T80,4)</f>
        <v>0</v>
      </c>
      <c r="H80" s="29">
        <f>LARGE(RECAP!$D80:$T80,5)</f>
        <v>0</v>
      </c>
      <c r="I80" s="29">
        <f>LARGE(RECAP!$D80:$T80,6)</f>
        <v>0</v>
      </c>
      <c r="J80" s="29">
        <f>LARGE(RECAP!$D80:$T80,7)</f>
        <v>0</v>
      </c>
      <c r="K80" s="30">
        <f t="shared" si="5"/>
        <v>0</v>
      </c>
      <c r="L80" s="62"/>
      <c r="M80" s="14">
        <f>LARGE(RECAP!$D80:$T80,8)</f>
        <v>0</v>
      </c>
      <c r="N80" s="14">
        <f>LARGE(RECAP!$D80:$T80,9)</f>
        <v>0</v>
      </c>
      <c r="O80" s="14">
        <f>LARGE(RECAP!$D80:$T80,10)</f>
        <v>0</v>
      </c>
      <c r="P80" s="14">
        <f>LARGE(RECAP!$D80:$T80,11)</f>
        <v>0</v>
      </c>
      <c r="Q80" s="14">
        <f>LARGE(RECAP!$D80:$T80,12)</f>
        <v>0</v>
      </c>
      <c r="R80" s="14">
        <f>LARGE(RECAP!$D80:$T80,13)</f>
        <v>0</v>
      </c>
      <c r="S80" s="14">
        <f>LARGE(RECAP!$D80:$T80,14)</f>
        <v>0</v>
      </c>
      <c r="T80" s="14">
        <f>LARGE(RECAP!$D80:$T80,15)</f>
        <v>0</v>
      </c>
      <c r="U80" s="14">
        <f>LARGE(RECAP!$D80:$T80,16)</f>
        <v>0</v>
      </c>
      <c r="V80" s="14">
        <f>LARGE(RECAP!$D80:$T80,17)</f>
        <v>0</v>
      </c>
      <c r="W80" s="35">
        <v>77</v>
      </c>
      <c r="X80" s="69"/>
      <c r="Z80" s="108"/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32">
        <v>0</v>
      </c>
      <c r="AI80" s="12"/>
      <c r="AJ80" s="28">
        <v>0</v>
      </c>
      <c r="AK80" s="28">
        <v>0</v>
      </c>
      <c r="AL80" s="28">
        <v>0</v>
      </c>
    </row>
    <row r="81" spans="1:38" ht="18">
      <c r="A81" s="69"/>
      <c r="B81" s="26"/>
      <c r="C81" s="47"/>
      <c r="D81" s="29">
        <f>LARGE(RECAP!$D81:$T81,1)</f>
        <v>0</v>
      </c>
      <c r="E81" s="29">
        <f>LARGE(RECAP!$D81:$T81,2)</f>
        <v>0</v>
      </c>
      <c r="F81" s="29">
        <f>LARGE(RECAP!$D81:$T81,3)</f>
        <v>0</v>
      </c>
      <c r="G81" s="29">
        <f>LARGE(RECAP!$D81:$T81,4)</f>
        <v>0</v>
      </c>
      <c r="H81" s="29">
        <f>LARGE(RECAP!$D81:$T81,5)</f>
        <v>0</v>
      </c>
      <c r="I81" s="29">
        <f>LARGE(RECAP!$D81:$T81,6)</f>
        <v>0</v>
      </c>
      <c r="J81" s="29">
        <f>LARGE(RECAP!$D81:$T81,7)</f>
        <v>0</v>
      </c>
      <c r="K81" s="30">
        <f t="shared" si="5"/>
        <v>0</v>
      </c>
      <c r="L81" s="62"/>
      <c r="M81" s="14">
        <f>LARGE(RECAP!$D81:$T81,8)</f>
        <v>0</v>
      </c>
      <c r="N81" s="14">
        <f>LARGE(RECAP!$D81:$T81,9)</f>
        <v>0</v>
      </c>
      <c r="O81" s="14">
        <f>LARGE(RECAP!$D81:$T81,10)</f>
        <v>0</v>
      </c>
      <c r="P81" s="14">
        <f>LARGE(RECAP!$D81:$T81,11)</f>
        <v>0</v>
      </c>
      <c r="Q81" s="14">
        <f>LARGE(RECAP!$D81:$T81,12)</f>
        <v>0</v>
      </c>
      <c r="R81" s="14">
        <f>LARGE(RECAP!$D81:$T81,13)</f>
        <v>0</v>
      </c>
      <c r="S81" s="14">
        <f>LARGE(RECAP!$D81:$T81,14)</f>
        <v>0</v>
      </c>
      <c r="T81" s="14">
        <f>LARGE(RECAP!$D81:$T81,15)</f>
        <v>0</v>
      </c>
      <c r="U81" s="14">
        <f>LARGE(RECAP!$D81:$T81,16)</f>
        <v>0</v>
      </c>
      <c r="V81" s="14">
        <f>LARGE(RECAP!$D81:$T81,17)</f>
        <v>0</v>
      </c>
      <c r="W81" s="35">
        <v>78</v>
      </c>
      <c r="X81" s="69"/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G81" s="28">
        <v>0</v>
      </c>
      <c r="AH81" s="32">
        <v>0</v>
      </c>
      <c r="AI81" s="12"/>
      <c r="AJ81" s="28">
        <v>0</v>
      </c>
      <c r="AK81" s="28">
        <v>0</v>
      </c>
      <c r="AL81" s="28">
        <v>0</v>
      </c>
    </row>
    <row r="82" spans="1:38" ht="18">
      <c r="A82" s="69"/>
      <c r="B82" s="67"/>
      <c r="C82" s="47"/>
      <c r="D82" s="29">
        <f>LARGE(RECAP!$D82:$T82,1)</f>
        <v>0</v>
      </c>
      <c r="E82" s="29">
        <f>LARGE(RECAP!$D82:$T82,2)</f>
        <v>0</v>
      </c>
      <c r="F82" s="29">
        <f>LARGE(RECAP!$D82:$T82,3)</f>
        <v>0</v>
      </c>
      <c r="G82" s="29">
        <f>LARGE(RECAP!$D82:$T82,4)</f>
        <v>0</v>
      </c>
      <c r="H82" s="29">
        <f>LARGE(RECAP!$D82:$T82,5)</f>
        <v>0</v>
      </c>
      <c r="I82" s="29">
        <f>LARGE(RECAP!$D82:$T82,6)</f>
        <v>0</v>
      </c>
      <c r="J82" s="29">
        <f>LARGE(RECAP!$D82:$T82,7)</f>
        <v>0</v>
      </c>
      <c r="K82" s="30">
        <f t="shared" si="5"/>
        <v>0</v>
      </c>
      <c r="M82" s="14">
        <f>LARGE(RECAP!$D82:$T82,8)</f>
        <v>0</v>
      </c>
      <c r="N82" s="14">
        <f>LARGE(RECAP!$D82:$T82,9)</f>
        <v>0</v>
      </c>
      <c r="O82" s="14">
        <f>LARGE(RECAP!$D82:$T82,10)</f>
        <v>0</v>
      </c>
      <c r="P82" s="14">
        <f>LARGE(RECAP!$D82:$T82,11)</f>
        <v>0</v>
      </c>
      <c r="Q82" s="14">
        <f>LARGE(RECAP!$D82:$T82,12)</f>
        <v>0</v>
      </c>
      <c r="R82" s="14">
        <f>LARGE(RECAP!$D82:$T82,13)</f>
        <v>0</v>
      </c>
      <c r="S82" s="14">
        <f>LARGE(RECAP!$D82:$T82,14)</f>
        <v>0</v>
      </c>
      <c r="T82" s="14">
        <f>LARGE(RECAP!$D82:$T82,15)</f>
        <v>0</v>
      </c>
      <c r="U82" s="14">
        <f>LARGE(RECAP!$D82:$T82,16)</f>
        <v>0</v>
      </c>
      <c r="V82" s="14">
        <f>LARGE(RECAP!$D82:$T82,17)</f>
        <v>0</v>
      </c>
      <c r="W82" s="35">
        <v>79</v>
      </c>
      <c r="X82" s="69"/>
      <c r="Y82" s="67"/>
      <c r="Z82" s="109"/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32">
        <v>0</v>
      </c>
      <c r="AI82" s="12"/>
      <c r="AJ82" s="28">
        <v>0</v>
      </c>
      <c r="AK82" s="28">
        <v>0</v>
      </c>
      <c r="AL82" s="28">
        <v>0</v>
      </c>
    </row>
    <row r="83" spans="1:38" ht="18">
      <c r="A83" s="69"/>
      <c r="B83" s="26"/>
      <c r="C83" s="47"/>
      <c r="D83" s="29">
        <f>LARGE(RECAP!$D83:$T83,1)</f>
        <v>0</v>
      </c>
      <c r="E83" s="29">
        <f>LARGE(RECAP!$D83:$T83,2)</f>
        <v>0</v>
      </c>
      <c r="F83" s="29">
        <f>LARGE(RECAP!$D83:$T83,3)</f>
        <v>0</v>
      </c>
      <c r="G83" s="29">
        <f>LARGE(RECAP!$D83:$T83,4)</f>
        <v>0</v>
      </c>
      <c r="H83" s="29">
        <f>LARGE(RECAP!$D83:$T83,5)</f>
        <v>0</v>
      </c>
      <c r="I83" s="29">
        <f>LARGE(RECAP!$D83:$T83,6)</f>
        <v>0</v>
      </c>
      <c r="J83" s="29">
        <f>LARGE(RECAP!$D83:$T83,7)</f>
        <v>0</v>
      </c>
      <c r="K83" s="30">
        <f t="shared" si="5"/>
        <v>0</v>
      </c>
      <c r="M83" s="14">
        <f>LARGE(RECAP!$D83:$T83,8)</f>
        <v>0</v>
      </c>
      <c r="N83" s="14">
        <f>LARGE(RECAP!$D83:$T83,9)</f>
        <v>0</v>
      </c>
      <c r="O83" s="14">
        <f>LARGE(RECAP!$D83:$T83,10)</f>
        <v>0</v>
      </c>
      <c r="P83" s="14">
        <f>LARGE(RECAP!$D83:$T83,11)</f>
        <v>0</v>
      </c>
      <c r="Q83" s="14">
        <f>LARGE(RECAP!$D83:$T83,12)</f>
        <v>0</v>
      </c>
      <c r="R83" s="14">
        <f>LARGE(RECAP!$D83:$T83,13)</f>
        <v>0</v>
      </c>
      <c r="S83" s="14">
        <f>LARGE(RECAP!$D83:$T83,14)</f>
        <v>0</v>
      </c>
      <c r="T83" s="14">
        <f>LARGE(RECAP!$D83:$T83,15)</f>
        <v>0</v>
      </c>
      <c r="U83" s="14">
        <f>LARGE(RECAP!$D83:$T83,16)</f>
        <v>0</v>
      </c>
      <c r="V83" s="14">
        <f>LARGE(RECAP!$D83:$T83,17)</f>
        <v>0</v>
      </c>
      <c r="W83" s="35">
        <v>80</v>
      </c>
      <c r="X83" s="69"/>
      <c r="Z83" s="108"/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32">
        <v>0</v>
      </c>
      <c r="AI83" s="12"/>
      <c r="AJ83" s="28">
        <v>0</v>
      </c>
      <c r="AK83" s="28">
        <v>0</v>
      </c>
      <c r="AL83" s="28">
        <v>0</v>
      </c>
    </row>
    <row r="84" spans="1:38" ht="18">
      <c r="A84" s="69"/>
      <c r="B84" s="26"/>
      <c r="C84" s="47"/>
      <c r="D84" s="29">
        <f>LARGE(RECAP!$D84:$T84,1)</f>
        <v>0</v>
      </c>
      <c r="E84" s="29">
        <f>LARGE(RECAP!$D84:$T84,2)</f>
        <v>0</v>
      </c>
      <c r="F84" s="29">
        <f>LARGE(RECAP!$D84:$T84,3)</f>
        <v>0</v>
      </c>
      <c r="G84" s="29">
        <f>LARGE(RECAP!$D84:$T84,4)</f>
        <v>0</v>
      </c>
      <c r="H84" s="29">
        <f>LARGE(RECAP!$D84:$T84,5)</f>
        <v>0</v>
      </c>
      <c r="I84" s="29">
        <f>LARGE(RECAP!$D84:$T84,6)</f>
        <v>0</v>
      </c>
      <c r="J84" s="29">
        <f>LARGE(RECAP!$D84:$T84,7)</f>
        <v>0</v>
      </c>
      <c r="K84" s="30">
        <f t="shared" si="5"/>
        <v>0</v>
      </c>
      <c r="M84" s="14">
        <f>LARGE(RECAP!$D84:$T84,8)</f>
        <v>0</v>
      </c>
      <c r="N84" s="14">
        <f>LARGE(RECAP!$D84:$T84,9)</f>
        <v>0</v>
      </c>
      <c r="O84" s="14">
        <f>LARGE(RECAP!$D84:$T84,10)</f>
        <v>0</v>
      </c>
      <c r="P84" s="14">
        <f>LARGE(RECAP!$D84:$T84,11)</f>
        <v>0</v>
      </c>
      <c r="Q84" s="14">
        <f>LARGE(RECAP!$D84:$T84,12)</f>
        <v>0</v>
      </c>
      <c r="R84" s="14">
        <f>LARGE(RECAP!$D84:$T84,13)</f>
        <v>0</v>
      </c>
      <c r="S84" s="14">
        <f>LARGE(RECAP!$D84:$T84,14)</f>
        <v>0</v>
      </c>
      <c r="T84" s="14">
        <f>LARGE(RECAP!$D84:$T84,15)</f>
        <v>0</v>
      </c>
      <c r="U84" s="14">
        <f>LARGE(RECAP!$D84:$T84,16)</f>
        <v>0</v>
      </c>
      <c r="V84" s="14">
        <f>LARGE(RECAP!$D84:$T84,17)</f>
        <v>0</v>
      </c>
      <c r="W84" s="35">
        <v>81</v>
      </c>
      <c r="X84" s="69"/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G84" s="28">
        <v>0</v>
      </c>
      <c r="AH84" s="32">
        <v>0</v>
      </c>
      <c r="AI84" s="12"/>
      <c r="AJ84" s="28">
        <v>0</v>
      </c>
      <c r="AK84" s="28">
        <v>0</v>
      </c>
      <c r="AL84" s="28">
        <v>0</v>
      </c>
    </row>
    <row r="85" spans="1:38" ht="18">
      <c r="A85" s="69"/>
      <c r="B85" s="26"/>
      <c r="C85" s="47"/>
      <c r="D85" s="29">
        <f>LARGE(RECAP!$D85:$T85,1)</f>
        <v>0</v>
      </c>
      <c r="E85" s="29">
        <f>LARGE(RECAP!$D85:$T85,2)</f>
        <v>0</v>
      </c>
      <c r="F85" s="29">
        <f>LARGE(RECAP!$D85:$T85,3)</f>
        <v>0</v>
      </c>
      <c r="G85" s="29">
        <f>LARGE(RECAP!$D85:$T85,4)</f>
        <v>0</v>
      </c>
      <c r="H85" s="29">
        <f>LARGE(RECAP!$D85:$T85,5)</f>
        <v>0</v>
      </c>
      <c r="I85" s="29">
        <f>LARGE(RECAP!$D85:$T85,6)</f>
        <v>0</v>
      </c>
      <c r="J85" s="29">
        <f>LARGE(RECAP!$D85:$T85,7)</f>
        <v>0</v>
      </c>
      <c r="K85" s="30">
        <f t="shared" si="5"/>
        <v>0</v>
      </c>
      <c r="M85" s="14">
        <f>LARGE(RECAP!$D85:$T85,8)</f>
        <v>0</v>
      </c>
      <c r="N85" s="14">
        <f>LARGE(RECAP!$D85:$T85,9)</f>
        <v>0</v>
      </c>
      <c r="O85" s="14">
        <f>LARGE(RECAP!$D85:$T85,10)</f>
        <v>0</v>
      </c>
      <c r="P85" s="14">
        <f>LARGE(RECAP!$D85:$T85,11)</f>
        <v>0</v>
      </c>
      <c r="Q85" s="14">
        <f>LARGE(RECAP!$D85:$T85,12)</f>
        <v>0</v>
      </c>
      <c r="R85" s="14">
        <f>LARGE(RECAP!$D85:$T85,13)</f>
        <v>0</v>
      </c>
      <c r="S85" s="14">
        <f>LARGE(RECAP!$D85:$T85,14)</f>
        <v>0</v>
      </c>
      <c r="T85" s="14">
        <f>LARGE(RECAP!$D85:$T85,15)</f>
        <v>0</v>
      </c>
      <c r="U85" s="14">
        <f>LARGE(RECAP!$D85:$T85,16)</f>
        <v>0</v>
      </c>
      <c r="V85" s="14">
        <f>LARGE(RECAP!$D85:$T85,17)</f>
        <v>0</v>
      </c>
      <c r="W85" s="35">
        <v>82</v>
      </c>
      <c r="X85" s="69"/>
      <c r="Z85" s="108"/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32">
        <v>0</v>
      </c>
      <c r="AJ85" s="28">
        <v>0</v>
      </c>
      <c r="AK85" s="28">
        <v>0</v>
      </c>
      <c r="AL85" s="28">
        <v>0</v>
      </c>
    </row>
    <row r="86" spans="1:38" ht="18">
      <c r="A86" s="69"/>
      <c r="B86" s="26"/>
      <c r="C86" s="47"/>
      <c r="D86" s="29">
        <f>LARGE(RECAP!$D86:$T86,1)</f>
        <v>0</v>
      </c>
      <c r="E86" s="29">
        <f>LARGE(RECAP!$D86:$T86,2)</f>
        <v>0</v>
      </c>
      <c r="F86" s="29">
        <f>LARGE(RECAP!$D86:$T86,3)</f>
        <v>0</v>
      </c>
      <c r="G86" s="29">
        <f>LARGE(RECAP!$D86:$T86,4)</f>
        <v>0</v>
      </c>
      <c r="H86" s="29">
        <f>LARGE(RECAP!$D86:$T86,5)</f>
        <v>0</v>
      </c>
      <c r="I86" s="29">
        <f>LARGE(RECAP!$D86:$T86,6)</f>
        <v>0</v>
      </c>
      <c r="J86" s="29">
        <f>LARGE(RECAP!$D86:$T86,7)</f>
        <v>0</v>
      </c>
      <c r="K86" s="30">
        <f t="shared" si="5"/>
        <v>0</v>
      </c>
      <c r="M86" s="14">
        <f>LARGE(RECAP!$D86:$T86,8)</f>
        <v>0</v>
      </c>
      <c r="N86" s="14">
        <f>LARGE(RECAP!$D86:$T86,9)</f>
        <v>0</v>
      </c>
      <c r="O86" s="14">
        <f>LARGE(RECAP!$D86:$T86,10)</f>
        <v>0</v>
      </c>
      <c r="P86" s="14">
        <f>LARGE(RECAP!$D86:$T86,11)</f>
        <v>0</v>
      </c>
      <c r="Q86" s="14">
        <f>LARGE(RECAP!$D86:$T86,12)</f>
        <v>0</v>
      </c>
      <c r="R86" s="14">
        <f>LARGE(RECAP!$D86:$T86,13)</f>
        <v>0</v>
      </c>
      <c r="S86" s="14">
        <f>LARGE(RECAP!$D86:$T86,14)</f>
        <v>0</v>
      </c>
      <c r="T86" s="14">
        <f>LARGE(RECAP!$D86:$T86,15)</f>
        <v>0</v>
      </c>
      <c r="U86" s="14">
        <f>LARGE(RECAP!$D86:$T86,16)</f>
        <v>0</v>
      </c>
      <c r="V86" s="14">
        <f>LARGE(RECAP!$D86:$T86,17)</f>
        <v>0</v>
      </c>
      <c r="W86" s="35">
        <v>83</v>
      </c>
      <c r="X86" s="69"/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G86" s="28">
        <v>0</v>
      </c>
      <c r="AH86" s="32">
        <v>0</v>
      </c>
      <c r="AI86" s="12"/>
      <c r="AJ86" s="28">
        <v>0</v>
      </c>
      <c r="AK86" s="28">
        <v>0</v>
      </c>
      <c r="AL86" s="28">
        <v>0</v>
      </c>
    </row>
    <row r="87" spans="1:38" ht="18">
      <c r="A87" s="69"/>
      <c r="B87" s="26"/>
      <c r="C87" s="47"/>
      <c r="D87" s="29">
        <f>LARGE(RECAP!$D87:$T87,1)</f>
        <v>0</v>
      </c>
      <c r="E87" s="29">
        <f>LARGE(RECAP!$D87:$T87,2)</f>
        <v>0</v>
      </c>
      <c r="F87" s="29">
        <f>LARGE(RECAP!$D87:$T87,3)</f>
        <v>0</v>
      </c>
      <c r="G87" s="29">
        <f>LARGE(RECAP!$D87:$T87,4)</f>
        <v>0</v>
      </c>
      <c r="H87" s="29">
        <f>LARGE(RECAP!$D87:$T87,5)</f>
        <v>0</v>
      </c>
      <c r="I87" s="29">
        <f>LARGE(RECAP!$D87:$T87,6)</f>
        <v>0</v>
      </c>
      <c r="J87" s="29">
        <f>LARGE(RECAP!$D87:$T87,7)</f>
        <v>0</v>
      </c>
      <c r="K87" s="30">
        <f t="shared" si="5"/>
        <v>0</v>
      </c>
      <c r="M87" s="14">
        <f>LARGE(RECAP!$D87:$T87,8)</f>
        <v>0</v>
      </c>
      <c r="N87" s="14">
        <f>LARGE(RECAP!$D87:$T87,9)</f>
        <v>0</v>
      </c>
      <c r="O87" s="14">
        <f>LARGE(RECAP!$D87:$T87,10)</f>
        <v>0</v>
      </c>
      <c r="P87" s="14">
        <f>LARGE(RECAP!$D87:$T87,11)</f>
        <v>0</v>
      </c>
      <c r="Q87" s="14">
        <f>LARGE(RECAP!$D87:$T87,12)</f>
        <v>0</v>
      </c>
      <c r="R87" s="14">
        <f>LARGE(RECAP!$D87:$T87,13)</f>
        <v>0</v>
      </c>
      <c r="S87" s="14">
        <f>LARGE(RECAP!$D87:$T87,14)</f>
        <v>0</v>
      </c>
      <c r="T87" s="14">
        <f>LARGE(RECAP!$D87:$T87,15)</f>
        <v>0</v>
      </c>
      <c r="U87" s="14">
        <f>LARGE(RECAP!$D87:$T87,16)</f>
        <v>0</v>
      </c>
      <c r="V87" s="14">
        <f>LARGE(RECAP!$D87:$T87,17)</f>
        <v>0</v>
      </c>
      <c r="W87" s="35">
        <v>84</v>
      </c>
      <c r="X87" s="69"/>
      <c r="Z87" s="108"/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G87" s="28">
        <v>0</v>
      </c>
      <c r="AH87" s="32">
        <v>0</v>
      </c>
      <c r="AI87" s="12"/>
      <c r="AJ87" s="28">
        <v>0</v>
      </c>
      <c r="AK87" s="28">
        <v>0</v>
      </c>
      <c r="AL87" s="28">
        <v>0</v>
      </c>
    </row>
    <row r="88" spans="1:38" ht="18">
      <c r="A88" s="69"/>
      <c r="B88" s="26"/>
      <c r="C88" s="47"/>
      <c r="D88" s="29">
        <f>LARGE(RECAP!$D88:$T88,1)</f>
        <v>0</v>
      </c>
      <c r="E88" s="29">
        <f>LARGE(RECAP!$D88:$T88,2)</f>
        <v>0</v>
      </c>
      <c r="F88" s="29">
        <f>LARGE(RECAP!$D88:$T88,3)</f>
        <v>0</v>
      </c>
      <c r="G88" s="29">
        <f>LARGE(RECAP!$D88:$T88,4)</f>
        <v>0</v>
      </c>
      <c r="H88" s="29">
        <f>LARGE(RECAP!$D88:$T88,5)</f>
        <v>0</v>
      </c>
      <c r="I88" s="29">
        <f>LARGE(RECAP!$D88:$T88,6)</f>
        <v>0</v>
      </c>
      <c r="J88" s="29">
        <f>LARGE(RECAP!$D88:$T88,7)</f>
        <v>0</v>
      </c>
      <c r="K88" s="30">
        <f t="shared" si="5"/>
        <v>0</v>
      </c>
      <c r="M88" s="14">
        <f>LARGE(RECAP!$D88:$T88,8)</f>
        <v>0</v>
      </c>
      <c r="N88" s="14">
        <f>LARGE(RECAP!$D88:$T88,9)</f>
        <v>0</v>
      </c>
      <c r="O88" s="14">
        <f>LARGE(RECAP!$D88:$T88,10)</f>
        <v>0</v>
      </c>
      <c r="P88" s="14">
        <f>LARGE(RECAP!$D88:$T88,11)</f>
        <v>0</v>
      </c>
      <c r="Q88" s="14">
        <f>LARGE(RECAP!$D88:$T88,12)</f>
        <v>0</v>
      </c>
      <c r="R88" s="14">
        <f>LARGE(RECAP!$D88:$T88,13)</f>
        <v>0</v>
      </c>
      <c r="S88" s="14">
        <f>LARGE(RECAP!$D88:$T88,14)</f>
        <v>0</v>
      </c>
      <c r="T88" s="14">
        <f>LARGE(RECAP!$D88:$T88,15)</f>
        <v>0</v>
      </c>
      <c r="U88" s="14">
        <f>LARGE(RECAP!$D88:$T88,16)</f>
        <v>0</v>
      </c>
      <c r="V88" s="14">
        <f>LARGE(RECAP!$D88:$T88,17)</f>
        <v>0</v>
      </c>
      <c r="W88" s="35">
        <v>85</v>
      </c>
      <c r="X88" s="69"/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G88" s="28">
        <v>0</v>
      </c>
      <c r="AH88" s="32">
        <v>0</v>
      </c>
      <c r="AI88" s="12"/>
      <c r="AJ88" s="28">
        <v>0</v>
      </c>
      <c r="AK88" s="28">
        <v>0</v>
      </c>
      <c r="AL88" s="28">
        <v>0</v>
      </c>
    </row>
    <row r="89" spans="1:38" ht="18">
      <c r="A89" s="69"/>
      <c r="B89" s="26"/>
      <c r="C89" s="47"/>
      <c r="D89" s="29">
        <f>LARGE(RECAP!$D89:$T89,1)</f>
        <v>0</v>
      </c>
      <c r="E89" s="29">
        <f>LARGE(RECAP!$D89:$T89,2)</f>
        <v>0</v>
      </c>
      <c r="F89" s="29">
        <f>LARGE(RECAP!$D89:$T89,3)</f>
        <v>0</v>
      </c>
      <c r="G89" s="29">
        <f>LARGE(RECAP!$D89:$T89,4)</f>
        <v>0</v>
      </c>
      <c r="H89" s="29">
        <f>LARGE(RECAP!$D89:$T89,5)</f>
        <v>0</v>
      </c>
      <c r="I89" s="29">
        <f>LARGE(RECAP!$D89:$T89,6)</f>
        <v>0</v>
      </c>
      <c r="J89" s="29">
        <f>LARGE(RECAP!$D89:$T89,7)</f>
        <v>0</v>
      </c>
      <c r="K89" s="30">
        <f t="shared" si="5"/>
        <v>0</v>
      </c>
      <c r="M89" s="14">
        <f>LARGE(RECAP!$D89:$T89,8)</f>
        <v>0</v>
      </c>
      <c r="N89" s="14">
        <f>LARGE(RECAP!$D89:$T89,9)</f>
        <v>0</v>
      </c>
      <c r="O89" s="14">
        <f>LARGE(RECAP!$D89:$T89,10)</f>
        <v>0</v>
      </c>
      <c r="P89" s="14">
        <f>LARGE(RECAP!$D89:$T89,11)</f>
        <v>0</v>
      </c>
      <c r="Q89" s="14">
        <f>LARGE(RECAP!$D89:$T89,12)</f>
        <v>0</v>
      </c>
      <c r="R89" s="14">
        <f>LARGE(RECAP!$D89:$T89,13)</f>
        <v>0</v>
      </c>
      <c r="S89" s="14">
        <f>LARGE(RECAP!$D89:$T89,14)</f>
        <v>0</v>
      </c>
      <c r="T89" s="14">
        <f>LARGE(RECAP!$D89:$T89,15)</f>
        <v>0</v>
      </c>
      <c r="U89" s="14">
        <f>LARGE(RECAP!$D89:$T89,16)</f>
        <v>0</v>
      </c>
      <c r="V89" s="14">
        <f>LARGE(RECAP!$D89:$T89,17)</f>
        <v>0</v>
      </c>
      <c r="W89" s="35">
        <v>86</v>
      </c>
      <c r="X89" s="69"/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G89" s="28">
        <v>0</v>
      </c>
      <c r="AH89" s="32">
        <v>0</v>
      </c>
      <c r="AI89" s="12"/>
      <c r="AJ89" s="28">
        <v>0</v>
      </c>
      <c r="AK89" s="28">
        <v>0</v>
      </c>
      <c r="AL89" s="28">
        <v>0</v>
      </c>
    </row>
    <row r="90" spans="1:38" ht="18">
      <c r="A90" s="69"/>
      <c r="B90" s="26"/>
      <c r="C90" s="47"/>
      <c r="D90" s="29">
        <f>LARGE(RECAP!$D90:$T90,1)</f>
        <v>0</v>
      </c>
      <c r="E90" s="29">
        <f>LARGE(RECAP!$D90:$T90,2)</f>
        <v>0</v>
      </c>
      <c r="F90" s="29">
        <f>LARGE(RECAP!$D90:$T90,3)</f>
        <v>0</v>
      </c>
      <c r="G90" s="29">
        <f>LARGE(RECAP!$D90:$T90,4)</f>
        <v>0</v>
      </c>
      <c r="H90" s="29">
        <f>LARGE(RECAP!$D90:$T90,5)</f>
        <v>0</v>
      </c>
      <c r="I90" s="29">
        <f>LARGE(RECAP!$D90:$T90,6)</f>
        <v>0</v>
      </c>
      <c r="J90" s="29">
        <f>LARGE(RECAP!$D90:$T90,7)</f>
        <v>0</v>
      </c>
      <c r="K90" s="30">
        <f t="shared" si="5"/>
        <v>0</v>
      </c>
      <c r="M90" s="14">
        <f>LARGE(RECAP!$D90:$T90,8)</f>
        <v>0</v>
      </c>
      <c r="N90" s="14">
        <f>LARGE(RECAP!$D90:$T90,9)</f>
        <v>0</v>
      </c>
      <c r="O90" s="14">
        <f>LARGE(RECAP!$D90:$T90,10)</f>
        <v>0</v>
      </c>
      <c r="P90" s="14">
        <f>LARGE(RECAP!$D90:$T90,11)</f>
        <v>0</v>
      </c>
      <c r="Q90" s="14">
        <f>LARGE(RECAP!$D90:$T90,12)</f>
        <v>0</v>
      </c>
      <c r="R90" s="14">
        <f>LARGE(RECAP!$D90:$T90,13)</f>
        <v>0</v>
      </c>
      <c r="S90" s="14">
        <f>LARGE(RECAP!$D90:$T90,14)</f>
        <v>0</v>
      </c>
      <c r="T90" s="14">
        <f>LARGE(RECAP!$D90:$T90,15)</f>
        <v>0</v>
      </c>
      <c r="U90" s="14">
        <f>LARGE(RECAP!$D90:$T90,16)</f>
        <v>0</v>
      </c>
      <c r="V90" s="14">
        <f>LARGE(RECAP!$D90:$T90,17)</f>
        <v>0</v>
      </c>
      <c r="W90" s="35">
        <v>87</v>
      </c>
      <c r="X90" s="69"/>
      <c r="Z90" s="105"/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G90" s="28">
        <v>0</v>
      </c>
      <c r="AH90" s="32">
        <v>0</v>
      </c>
      <c r="AJ90" s="28">
        <v>0</v>
      </c>
      <c r="AK90" s="28">
        <v>0</v>
      </c>
      <c r="AL90" s="28">
        <v>0</v>
      </c>
    </row>
    <row r="91" spans="1:38" ht="18">
      <c r="A91" s="69"/>
      <c r="B91" s="26"/>
      <c r="C91" s="47"/>
      <c r="D91" s="29">
        <f>LARGE(RECAP!$D91:$T91,1)</f>
        <v>0</v>
      </c>
      <c r="E91" s="29">
        <f>LARGE(RECAP!$D91:$T91,2)</f>
        <v>0</v>
      </c>
      <c r="F91" s="29">
        <f>LARGE(RECAP!$D91:$T91,3)</f>
        <v>0</v>
      </c>
      <c r="G91" s="29">
        <f>LARGE(RECAP!$D91:$T91,4)</f>
        <v>0</v>
      </c>
      <c r="H91" s="29">
        <f>LARGE(RECAP!$D91:$T91,5)</f>
        <v>0</v>
      </c>
      <c r="I91" s="29">
        <f>LARGE(RECAP!$D91:$T91,6)</f>
        <v>0</v>
      </c>
      <c r="J91" s="29">
        <f>LARGE(RECAP!$D91:$T91,7)</f>
        <v>0</v>
      </c>
      <c r="K91" s="30">
        <f t="shared" si="5"/>
        <v>0</v>
      </c>
      <c r="M91" s="14">
        <f>LARGE(RECAP!$D91:$T91,8)</f>
        <v>0</v>
      </c>
      <c r="N91" s="14">
        <f>LARGE(RECAP!$D91:$T91,9)</f>
        <v>0</v>
      </c>
      <c r="O91" s="14">
        <f>LARGE(RECAP!$D91:$T91,10)</f>
        <v>0</v>
      </c>
      <c r="P91" s="14">
        <f>LARGE(RECAP!$D91:$T91,11)</f>
        <v>0</v>
      </c>
      <c r="Q91" s="14">
        <f>LARGE(RECAP!$D91:$T91,12)</f>
        <v>0</v>
      </c>
      <c r="R91" s="14">
        <f>LARGE(RECAP!$D91:$T91,13)</f>
        <v>0</v>
      </c>
      <c r="S91" s="14">
        <f>LARGE(RECAP!$D91:$T91,14)</f>
        <v>0</v>
      </c>
      <c r="T91" s="14">
        <f>LARGE(RECAP!$D91:$T91,15)</f>
        <v>0</v>
      </c>
      <c r="U91" s="14">
        <f>LARGE(RECAP!$D91:$T91,16)</f>
        <v>0</v>
      </c>
      <c r="V91" s="14">
        <f>LARGE(RECAP!$D91:$T91,17)</f>
        <v>0</v>
      </c>
      <c r="W91" s="35">
        <v>88</v>
      </c>
      <c r="X91" s="75"/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G91" s="28">
        <v>0</v>
      </c>
      <c r="AH91" s="32">
        <v>0</v>
      </c>
      <c r="AI91" s="12"/>
      <c r="AJ91" s="28">
        <v>0</v>
      </c>
      <c r="AK91" s="28">
        <v>0</v>
      </c>
      <c r="AL91" s="28">
        <v>0</v>
      </c>
    </row>
    <row r="92" spans="1:38" ht="18">
      <c r="A92" s="69"/>
      <c r="B92" s="26"/>
      <c r="C92" s="47"/>
      <c r="D92" s="29">
        <f>LARGE(RECAP!$D92:$T92,1)</f>
        <v>0</v>
      </c>
      <c r="E92" s="29">
        <f>LARGE(RECAP!$D92:$T92,2)</f>
        <v>0</v>
      </c>
      <c r="F92" s="29">
        <f>LARGE(RECAP!$D92:$T92,3)</f>
        <v>0</v>
      </c>
      <c r="G92" s="29">
        <f>LARGE(RECAP!$D92:$T92,4)</f>
        <v>0</v>
      </c>
      <c r="H92" s="29">
        <f>LARGE(RECAP!$D92:$T92,5)</f>
        <v>0</v>
      </c>
      <c r="I92" s="29">
        <f>LARGE(RECAP!$D92:$T92,6)</f>
        <v>0</v>
      </c>
      <c r="J92" s="29">
        <f>LARGE(RECAP!$D92:$T92,7)</f>
        <v>0</v>
      </c>
      <c r="K92" s="30">
        <f t="shared" si="5"/>
        <v>0</v>
      </c>
      <c r="M92" s="14">
        <f>LARGE(RECAP!$D92:$T92,8)</f>
        <v>0</v>
      </c>
      <c r="N92" s="14">
        <f>LARGE(RECAP!$D92:$T92,9)</f>
        <v>0</v>
      </c>
      <c r="O92" s="14">
        <f>LARGE(RECAP!$D92:$T92,10)</f>
        <v>0</v>
      </c>
      <c r="P92" s="14">
        <f>LARGE(RECAP!$D92:$T92,11)</f>
        <v>0</v>
      </c>
      <c r="Q92" s="14">
        <f>LARGE(RECAP!$D92:$T92,12)</f>
        <v>0</v>
      </c>
      <c r="R92" s="14">
        <f>LARGE(RECAP!$D92:$T92,13)</f>
        <v>0</v>
      </c>
      <c r="S92" s="14">
        <f>LARGE(RECAP!$D92:$T92,14)</f>
        <v>0</v>
      </c>
      <c r="T92" s="14">
        <f>LARGE(RECAP!$D92:$T92,15)</f>
        <v>0</v>
      </c>
      <c r="U92" s="14">
        <f>LARGE(RECAP!$D92:$T92,16)</f>
        <v>0</v>
      </c>
      <c r="V92" s="14">
        <f>LARGE(RECAP!$D92:$T92,17)</f>
        <v>0</v>
      </c>
      <c r="W92" s="35">
        <v>89</v>
      </c>
      <c r="X92" s="69"/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G92" s="28">
        <v>0</v>
      </c>
      <c r="AH92" s="32">
        <v>0</v>
      </c>
      <c r="AJ92" s="28">
        <v>0</v>
      </c>
      <c r="AK92" s="28">
        <v>0</v>
      </c>
      <c r="AL92" s="28">
        <v>0</v>
      </c>
    </row>
    <row r="93" spans="1:38" ht="18">
      <c r="A93" s="69"/>
      <c r="B93" s="26"/>
      <c r="C93" s="47"/>
      <c r="D93" s="29">
        <f>LARGE(RECAP!$D93:$T93,1)</f>
        <v>0</v>
      </c>
      <c r="E93" s="29">
        <f>LARGE(RECAP!$D93:$T93,2)</f>
        <v>0</v>
      </c>
      <c r="F93" s="29">
        <f>LARGE(RECAP!$D93:$T93,3)</f>
        <v>0</v>
      </c>
      <c r="G93" s="29">
        <f>LARGE(RECAP!$D93:$T93,4)</f>
        <v>0</v>
      </c>
      <c r="H93" s="29">
        <f>LARGE(RECAP!$D93:$T93,5)</f>
        <v>0</v>
      </c>
      <c r="I93" s="29">
        <f>LARGE(RECAP!$D93:$T93,6)</f>
        <v>0</v>
      </c>
      <c r="J93" s="29">
        <f>LARGE(RECAP!$D93:$T93,7)</f>
        <v>0</v>
      </c>
      <c r="K93" s="30">
        <f t="shared" si="5"/>
        <v>0</v>
      </c>
      <c r="M93" s="14">
        <f>LARGE(RECAP!$D93:$T93,8)</f>
        <v>0</v>
      </c>
      <c r="N93" s="14">
        <f>LARGE(RECAP!$D93:$T93,9)</f>
        <v>0</v>
      </c>
      <c r="O93" s="14">
        <f>LARGE(RECAP!$D93:$T93,10)</f>
        <v>0</v>
      </c>
      <c r="P93" s="14">
        <f>LARGE(RECAP!$D93:$T93,11)</f>
        <v>0</v>
      </c>
      <c r="Q93" s="14">
        <f>LARGE(RECAP!$D93:$T93,12)</f>
        <v>0</v>
      </c>
      <c r="R93" s="14">
        <f>LARGE(RECAP!$D93:$T93,13)</f>
        <v>0</v>
      </c>
      <c r="S93" s="14">
        <f>LARGE(RECAP!$D93:$T93,14)</f>
        <v>0</v>
      </c>
      <c r="T93" s="14">
        <f>LARGE(RECAP!$D93:$T93,15)</f>
        <v>0</v>
      </c>
      <c r="U93" s="14">
        <f>LARGE(RECAP!$D93:$T93,16)</f>
        <v>0</v>
      </c>
      <c r="V93" s="14">
        <f>LARGE(RECAP!$D93:$T93,17)</f>
        <v>0</v>
      </c>
      <c r="W93" s="35">
        <v>90</v>
      </c>
      <c r="X93" s="75"/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G93" s="28">
        <v>0</v>
      </c>
      <c r="AH93" s="32">
        <v>0</v>
      </c>
      <c r="AI93" s="12"/>
      <c r="AJ93" s="28">
        <v>0</v>
      </c>
      <c r="AK93" s="28">
        <v>0</v>
      </c>
      <c r="AL93" s="28">
        <v>0</v>
      </c>
    </row>
    <row r="94" spans="1:38" ht="18">
      <c r="A94" s="69"/>
      <c r="B94" s="26"/>
      <c r="C94" s="47"/>
      <c r="D94" s="29">
        <f>LARGE(RECAP!$D94:$T94,1)</f>
        <v>0</v>
      </c>
      <c r="E94" s="29">
        <f>LARGE(RECAP!$D94:$T94,2)</f>
        <v>0</v>
      </c>
      <c r="F94" s="29">
        <f>LARGE(RECAP!$D94:$T94,3)</f>
        <v>0</v>
      </c>
      <c r="G94" s="29">
        <f>LARGE(RECAP!$D94:$T94,4)</f>
        <v>0</v>
      </c>
      <c r="H94" s="29">
        <f>LARGE(RECAP!$D94:$T94,5)</f>
        <v>0</v>
      </c>
      <c r="I94" s="29">
        <f>LARGE(RECAP!$D94:$T94,6)</f>
        <v>0</v>
      </c>
      <c r="J94" s="29">
        <f>LARGE(RECAP!$D94:$T94,7)</f>
        <v>0</v>
      </c>
      <c r="K94" s="30">
        <f t="shared" si="5"/>
        <v>0</v>
      </c>
      <c r="M94" s="14">
        <f>LARGE(RECAP!$D94:$T94,8)</f>
        <v>0</v>
      </c>
      <c r="N94" s="14">
        <f>LARGE(RECAP!$D94:$T94,9)</f>
        <v>0</v>
      </c>
      <c r="O94" s="14">
        <f>LARGE(RECAP!$D94:$T94,10)</f>
        <v>0</v>
      </c>
      <c r="P94" s="14">
        <f>LARGE(RECAP!$D94:$T94,11)</f>
        <v>0</v>
      </c>
      <c r="Q94" s="14">
        <f>LARGE(RECAP!$D94:$T94,12)</f>
        <v>0</v>
      </c>
      <c r="R94" s="14">
        <f>LARGE(RECAP!$D94:$T94,13)</f>
        <v>0</v>
      </c>
      <c r="S94" s="14">
        <f>LARGE(RECAP!$D94:$T94,14)</f>
        <v>0</v>
      </c>
      <c r="T94" s="14">
        <f>LARGE(RECAP!$D94:$T94,15)</f>
        <v>0</v>
      </c>
      <c r="U94" s="14">
        <f>LARGE(RECAP!$D94:$T94,16)</f>
        <v>0</v>
      </c>
      <c r="V94" s="14">
        <f>LARGE(RECAP!$D94:$T94,17)</f>
        <v>0</v>
      </c>
      <c r="W94" s="35">
        <v>91</v>
      </c>
      <c r="X94" s="69"/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G94" s="28">
        <v>0</v>
      </c>
      <c r="AH94" s="32">
        <v>0</v>
      </c>
      <c r="AI94" s="12"/>
      <c r="AJ94" s="28">
        <v>0</v>
      </c>
      <c r="AK94" s="28">
        <v>0</v>
      </c>
      <c r="AL94" s="28">
        <v>0</v>
      </c>
    </row>
    <row r="95" spans="1:38" ht="18">
      <c r="A95" s="69"/>
      <c r="B95" s="26"/>
      <c r="C95" s="47"/>
      <c r="D95" s="29">
        <f>LARGE(RECAP!$D95:$T95,1)</f>
        <v>0</v>
      </c>
      <c r="E95" s="29">
        <f>LARGE(RECAP!$D95:$T95,2)</f>
        <v>0</v>
      </c>
      <c r="F95" s="29">
        <f>LARGE(RECAP!$D95:$T95,3)</f>
        <v>0</v>
      </c>
      <c r="G95" s="29">
        <f>LARGE(RECAP!$D95:$T95,4)</f>
        <v>0</v>
      </c>
      <c r="H95" s="29">
        <f>LARGE(RECAP!$D95:$T95,5)</f>
        <v>0</v>
      </c>
      <c r="I95" s="29">
        <f>LARGE(RECAP!$D95:$T95,6)</f>
        <v>0</v>
      </c>
      <c r="J95" s="29">
        <f>LARGE(RECAP!$D95:$T95,7)</f>
        <v>0</v>
      </c>
      <c r="K95" s="30">
        <f t="shared" si="5"/>
        <v>0</v>
      </c>
      <c r="M95" s="14">
        <f>LARGE(RECAP!$D95:$T95,8)</f>
        <v>0</v>
      </c>
      <c r="N95" s="14">
        <f>LARGE(RECAP!$D95:$T95,9)</f>
        <v>0</v>
      </c>
      <c r="O95" s="14">
        <f>LARGE(RECAP!$D95:$T95,10)</f>
        <v>0</v>
      </c>
      <c r="P95" s="14">
        <f>LARGE(RECAP!$D95:$T95,11)</f>
        <v>0</v>
      </c>
      <c r="Q95" s="14">
        <f>LARGE(RECAP!$D95:$T95,12)</f>
        <v>0</v>
      </c>
      <c r="R95" s="14">
        <f>LARGE(RECAP!$D95:$T95,13)</f>
        <v>0</v>
      </c>
      <c r="S95" s="14">
        <f>LARGE(RECAP!$D95:$T95,14)</f>
        <v>0</v>
      </c>
      <c r="T95" s="14">
        <f>LARGE(RECAP!$D95:$T95,15)</f>
        <v>0</v>
      </c>
      <c r="U95" s="14">
        <f>LARGE(RECAP!$D95:$T95,16)</f>
        <v>0</v>
      </c>
      <c r="V95" s="14">
        <f>LARGE(RECAP!$D95:$T95,17)</f>
        <v>0</v>
      </c>
      <c r="W95" s="35">
        <v>92</v>
      </c>
      <c r="X95" s="69"/>
      <c r="Z95" s="108"/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G95" s="28">
        <v>0</v>
      </c>
      <c r="AH95" s="32">
        <v>0</v>
      </c>
      <c r="AI95" s="12"/>
      <c r="AJ95" s="28">
        <v>0</v>
      </c>
      <c r="AK95" s="28">
        <v>0</v>
      </c>
      <c r="AL95" s="28">
        <v>0</v>
      </c>
    </row>
    <row r="96" spans="1:38" ht="18">
      <c r="A96" s="69"/>
      <c r="B96" s="26"/>
      <c r="C96" s="47"/>
      <c r="D96" s="29">
        <f>LARGE(RECAP!$D96:$T96,1)</f>
        <v>0</v>
      </c>
      <c r="E96" s="29">
        <f>LARGE(RECAP!$D96:$T96,2)</f>
        <v>0</v>
      </c>
      <c r="F96" s="29">
        <f>LARGE(RECAP!$D96:$T96,3)</f>
        <v>0</v>
      </c>
      <c r="G96" s="29">
        <f>LARGE(RECAP!$D96:$T96,4)</f>
        <v>0</v>
      </c>
      <c r="H96" s="29">
        <f>LARGE(RECAP!$D96:$T96,5)</f>
        <v>0</v>
      </c>
      <c r="I96" s="29">
        <f>LARGE(RECAP!$D96:$T96,6)</f>
        <v>0</v>
      </c>
      <c r="J96" s="29">
        <f>LARGE(RECAP!$D96:$T96,7)</f>
        <v>0</v>
      </c>
      <c r="K96" s="30">
        <f t="shared" si="5"/>
        <v>0</v>
      </c>
      <c r="M96" s="14">
        <f>LARGE(RECAP!$D96:$T96,8)</f>
        <v>0</v>
      </c>
      <c r="N96" s="14">
        <f>LARGE(RECAP!$D96:$T96,9)</f>
        <v>0</v>
      </c>
      <c r="O96" s="14">
        <f>LARGE(RECAP!$D96:$T96,10)</f>
        <v>0</v>
      </c>
      <c r="P96" s="14">
        <f>LARGE(RECAP!$D96:$T96,11)</f>
        <v>0</v>
      </c>
      <c r="Q96" s="14">
        <f>LARGE(RECAP!$D96:$T96,12)</f>
        <v>0</v>
      </c>
      <c r="R96" s="14">
        <f>LARGE(RECAP!$D96:$T96,13)</f>
        <v>0</v>
      </c>
      <c r="S96" s="14">
        <f>LARGE(RECAP!$D96:$T96,14)</f>
        <v>0</v>
      </c>
      <c r="T96" s="14">
        <f>LARGE(RECAP!$D96:$T96,15)</f>
        <v>0</v>
      </c>
      <c r="U96" s="14">
        <f>LARGE(RECAP!$D96:$T96,16)</f>
        <v>0</v>
      </c>
      <c r="V96" s="14">
        <f>LARGE(RECAP!$D96:$T96,17)</f>
        <v>0</v>
      </c>
      <c r="W96" s="35">
        <v>93</v>
      </c>
      <c r="X96" s="69"/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32">
        <v>0</v>
      </c>
      <c r="AI96" s="12"/>
      <c r="AJ96" s="28">
        <v>0</v>
      </c>
      <c r="AK96" s="28">
        <v>0</v>
      </c>
      <c r="AL96" s="28">
        <v>0</v>
      </c>
    </row>
    <row r="97" spans="1:38" ht="18">
      <c r="A97" s="69"/>
      <c r="B97" s="26"/>
      <c r="C97" s="47"/>
      <c r="D97" s="29">
        <f>LARGE(RECAP!$D97:$T97,1)</f>
        <v>0</v>
      </c>
      <c r="E97" s="29">
        <f>LARGE(RECAP!$D97:$T97,2)</f>
        <v>0</v>
      </c>
      <c r="F97" s="29">
        <f>LARGE(RECAP!$D97:$T97,3)</f>
        <v>0</v>
      </c>
      <c r="G97" s="29">
        <f>LARGE(RECAP!$D97:$T97,4)</f>
        <v>0</v>
      </c>
      <c r="H97" s="29">
        <f>LARGE(RECAP!$D97:$T97,5)</f>
        <v>0</v>
      </c>
      <c r="I97" s="29">
        <f>LARGE(RECAP!$D97:$T97,6)</f>
        <v>0</v>
      </c>
      <c r="J97" s="29">
        <f>LARGE(RECAP!$D97:$T97,7)</f>
        <v>0</v>
      </c>
      <c r="K97" s="30">
        <f t="shared" si="5"/>
        <v>0</v>
      </c>
      <c r="M97" s="14">
        <f>LARGE(RECAP!$D97:$T97,8)</f>
        <v>0</v>
      </c>
      <c r="N97" s="14">
        <f>LARGE(RECAP!$D97:$T97,9)</f>
        <v>0</v>
      </c>
      <c r="O97" s="14">
        <f>LARGE(RECAP!$D97:$T97,10)</f>
        <v>0</v>
      </c>
      <c r="P97" s="14">
        <f>LARGE(RECAP!$D97:$T97,11)</f>
        <v>0</v>
      </c>
      <c r="Q97" s="14">
        <f>LARGE(RECAP!$D97:$T97,12)</f>
        <v>0</v>
      </c>
      <c r="R97" s="14">
        <f>LARGE(RECAP!$D97:$T97,13)</f>
        <v>0</v>
      </c>
      <c r="S97" s="14">
        <f>LARGE(RECAP!$D97:$T97,14)</f>
        <v>0</v>
      </c>
      <c r="T97" s="14">
        <f>LARGE(RECAP!$D97:$T97,15)</f>
        <v>0</v>
      </c>
      <c r="U97" s="14">
        <f>LARGE(RECAP!$D97:$T97,16)</f>
        <v>0</v>
      </c>
      <c r="V97" s="14">
        <f>LARGE(RECAP!$D97:$T97,17)</f>
        <v>0</v>
      </c>
      <c r="W97" s="35">
        <v>94</v>
      </c>
      <c r="X97" s="69"/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G97" s="28">
        <v>0</v>
      </c>
      <c r="AH97" s="32">
        <v>0</v>
      </c>
      <c r="AI97" s="12"/>
      <c r="AJ97" s="28">
        <v>0</v>
      </c>
      <c r="AK97" s="28">
        <v>0</v>
      </c>
      <c r="AL97" s="28">
        <v>0</v>
      </c>
    </row>
    <row r="98" spans="1:38" ht="18">
      <c r="A98" s="69"/>
      <c r="B98" s="26"/>
      <c r="C98" s="47"/>
      <c r="D98" s="29">
        <f>LARGE(RECAP!$D98:$T98,1)</f>
        <v>0</v>
      </c>
      <c r="E98" s="29">
        <f>LARGE(RECAP!$D98:$T98,2)</f>
        <v>0</v>
      </c>
      <c r="F98" s="29">
        <f>LARGE(RECAP!$D98:$T98,3)</f>
        <v>0</v>
      </c>
      <c r="G98" s="29">
        <f>LARGE(RECAP!$D98:$T98,4)</f>
        <v>0</v>
      </c>
      <c r="H98" s="29">
        <f>LARGE(RECAP!$D98:$T98,5)</f>
        <v>0</v>
      </c>
      <c r="I98" s="29">
        <f>LARGE(RECAP!$D98:$T98,6)</f>
        <v>0</v>
      </c>
      <c r="J98" s="29">
        <f>LARGE(RECAP!$D98:$T98,7)</f>
        <v>0</v>
      </c>
      <c r="K98" s="30">
        <f t="shared" si="5"/>
        <v>0</v>
      </c>
      <c r="M98" s="14">
        <f>LARGE(RECAP!$D98:$T98,8)</f>
        <v>0</v>
      </c>
      <c r="N98" s="14">
        <f>LARGE(RECAP!$D98:$T98,9)</f>
        <v>0</v>
      </c>
      <c r="O98" s="14">
        <f>LARGE(RECAP!$D98:$T98,10)</f>
        <v>0</v>
      </c>
      <c r="P98" s="14">
        <f>LARGE(RECAP!$D98:$T98,11)</f>
        <v>0</v>
      </c>
      <c r="Q98" s="14">
        <f>LARGE(RECAP!$D98:$T98,12)</f>
        <v>0</v>
      </c>
      <c r="R98" s="14">
        <f>LARGE(RECAP!$D98:$T98,13)</f>
        <v>0</v>
      </c>
      <c r="S98" s="14">
        <f>LARGE(RECAP!$D98:$T98,14)</f>
        <v>0</v>
      </c>
      <c r="T98" s="14">
        <f>LARGE(RECAP!$D98:$T98,15)</f>
        <v>0</v>
      </c>
      <c r="U98" s="14">
        <f>LARGE(RECAP!$D98:$T98,16)</f>
        <v>0</v>
      </c>
      <c r="V98" s="14">
        <f>LARGE(RECAP!$D98:$T98,17)</f>
        <v>0</v>
      </c>
      <c r="W98" s="35">
        <v>95</v>
      </c>
      <c r="X98" s="69"/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32">
        <v>0</v>
      </c>
      <c r="AJ98" s="28">
        <v>0</v>
      </c>
      <c r="AK98" s="28">
        <v>0</v>
      </c>
      <c r="AL98" s="28">
        <v>0</v>
      </c>
    </row>
    <row r="99" spans="1:38" ht="18">
      <c r="A99" s="69"/>
      <c r="B99" s="26"/>
      <c r="C99" s="47"/>
      <c r="D99" s="29">
        <f>LARGE(RECAP!$D99:$T99,1)</f>
        <v>0</v>
      </c>
      <c r="E99" s="29">
        <f>LARGE(RECAP!$D99:$T99,2)</f>
        <v>0</v>
      </c>
      <c r="F99" s="29">
        <f>LARGE(RECAP!$D99:$T99,3)</f>
        <v>0</v>
      </c>
      <c r="G99" s="29">
        <f>LARGE(RECAP!$D99:$T99,4)</f>
        <v>0</v>
      </c>
      <c r="H99" s="29">
        <f>LARGE(RECAP!$D99:$T99,5)</f>
        <v>0</v>
      </c>
      <c r="I99" s="29">
        <f>LARGE(RECAP!$D99:$T99,6)</f>
        <v>0</v>
      </c>
      <c r="J99" s="29">
        <f>LARGE(RECAP!$D99:$T99,7)</f>
        <v>0</v>
      </c>
      <c r="K99" s="30">
        <f t="shared" ref="K99:K102" si="6">SUM(D99:J99)</f>
        <v>0</v>
      </c>
      <c r="M99" s="14">
        <f>LARGE(RECAP!$D99:$T99,8)</f>
        <v>0</v>
      </c>
      <c r="N99" s="14">
        <f>LARGE(RECAP!$D99:$T99,9)</f>
        <v>0</v>
      </c>
      <c r="O99" s="14">
        <f>LARGE(RECAP!$D99:$T99,10)</f>
        <v>0</v>
      </c>
      <c r="P99" s="14">
        <f>LARGE(RECAP!$D99:$T99,11)</f>
        <v>0</v>
      </c>
      <c r="Q99" s="14">
        <f>LARGE(RECAP!$D99:$T99,12)</f>
        <v>0</v>
      </c>
      <c r="R99" s="14">
        <f>LARGE(RECAP!$D99:$T99,13)</f>
        <v>0</v>
      </c>
      <c r="S99" s="14">
        <f>LARGE(RECAP!$D99:$T99,14)</f>
        <v>0</v>
      </c>
      <c r="T99" s="14">
        <f>LARGE(RECAP!$D99:$T99,15)</f>
        <v>0</v>
      </c>
      <c r="U99" s="14">
        <f>LARGE(RECAP!$D99:$T99,16)</f>
        <v>0</v>
      </c>
      <c r="V99" s="14">
        <f>LARGE(RECAP!$D99:$T99,17)</f>
        <v>0</v>
      </c>
      <c r="W99" s="35">
        <v>96</v>
      </c>
      <c r="X99" s="69"/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32">
        <v>0</v>
      </c>
      <c r="AJ99" s="28">
        <v>0</v>
      </c>
      <c r="AK99" s="28">
        <v>0</v>
      </c>
      <c r="AL99" s="28">
        <v>0</v>
      </c>
    </row>
    <row r="100" spans="1:38" ht="18">
      <c r="A100" s="69"/>
      <c r="B100" s="26"/>
      <c r="C100" s="47"/>
      <c r="D100" s="29">
        <f>LARGE(RECAP!$D100:$T100,1)</f>
        <v>0</v>
      </c>
      <c r="E100" s="29">
        <f>LARGE(RECAP!$D100:$T100,2)</f>
        <v>0</v>
      </c>
      <c r="F100" s="29">
        <f>LARGE(RECAP!$D100:$T100,3)</f>
        <v>0</v>
      </c>
      <c r="G100" s="29">
        <f>LARGE(RECAP!$D100:$T100,4)</f>
        <v>0</v>
      </c>
      <c r="H100" s="29">
        <f>LARGE(RECAP!$D100:$T100,5)</f>
        <v>0</v>
      </c>
      <c r="I100" s="29">
        <f>LARGE(RECAP!$D100:$T100,6)</f>
        <v>0</v>
      </c>
      <c r="J100" s="29">
        <f>LARGE(RECAP!$D100:$T100,7)</f>
        <v>0</v>
      </c>
      <c r="K100" s="30">
        <f t="shared" si="6"/>
        <v>0</v>
      </c>
      <c r="M100" s="14">
        <f>LARGE(RECAP!$D100:$T100,8)</f>
        <v>0</v>
      </c>
      <c r="N100" s="14">
        <f>LARGE(RECAP!$D100:$T100,9)</f>
        <v>0</v>
      </c>
      <c r="O100" s="14">
        <f>LARGE(RECAP!$D100:$T100,10)</f>
        <v>0</v>
      </c>
      <c r="P100" s="14">
        <f>LARGE(RECAP!$D100:$T100,11)</f>
        <v>0</v>
      </c>
      <c r="Q100" s="14">
        <f>LARGE(RECAP!$D100:$T100,12)</f>
        <v>0</v>
      </c>
      <c r="R100" s="14">
        <f>LARGE(RECAP!$D100:$T100,13)</f>
        <v>0</v>
      </c>
      <c r="S100" s="14">
        <f>LARGE(RECAP!$D100:$T100,14)</f>
        <v>0</v>
      </c>
      <c r="T100" s="14">
        <f>LARGE(RECAP!$D100:$T100,15)</f>
        <v>0</v>
      </c>
      <c r="U100" s="14">
        <f>LARGE(RECAP!$D100:$T100,16)</f>
        <v>0</v>
      </c>
      <c r="V100" s="14">
        <f>LARGE(RECAP!$D100:$T100,17)</f>
        <v>0</v>
      </c>
      <c r="W100" s="35">
        <v>97</v>
      </c>
      <c r="X100" s="69"/>
      <c r="AA100" s="28">
        <v>0</v>
      </c>
      <c r="AB100" s="28">
        <v>0</v>
      </c>
      <c r="AC100" s="28">
        <v>0</v>
      </c>
      <c r="AD100" s="28">
        <v>0</v>
      </c>
      <c r="AE100" s="28">
        <v>0</v>
      </c>
      <c r="AF100" s="28">
        <v>0</v>
      </c>
      <c r="AG100" s="28">
        <v>0</v>
      </c>
      <c r="AH100" s="32">
        <v>0</v>
      </c>
      <c r="AJ100" s="28">
        <v>0</v>
      </c>
      <c r="AK100" s="28">
        <v>0</v>
      </c>
      <c r="AL100" s="28">
        <v>0</v>
      </c>
    </row>
    <row r="101" spans="1:38" ht="18">
      <c r="A101" s="43"/>
      <c r="B101" s="26"/>
      <c r="D101" s="29">
        <f>LARGE(RECAP!$D101:$T101,1)</f>
        <v>0</v>
      </c>
      <c r="E101" s="29">
        <f>LARGE(RECAP!$D101:$T101,2)</f>
        <v>0</v>
      </c>
      <c r="F101" s="29">
        <f>LARGE(RECAP!$D101:$T101,3)</f>
        <v>0</v>
      </c>
      <c r="G101" s="29">
        <f>LARGE(RECAP!$D101:$T101,4)</f>
        <v>0</v>
      </c>
      <c r="H101" s="29">
        <f>LARGE(RECAP!$D101:$T101,5)</f>
        <v>0</v>
      </c>
      <c r="I101" s="29">
        <f>LARGE(RECAP!$D101:$T101,6)</f>
        <v>0</v>
      </c>
      <c r="J101" s="29">
        <f>LARGE(RECAP!$D101:$T101,7)</f>
        <v>0</v>
      </c>
      <c r="K101" s="30">
        <f t="shared" si="6"/>
        <v>0</v>
      </c>
      <c r="M101" s="14">
        <f>LARGE(RECAP!$D101:$T101,8)</f>
        <v>0</v>
      </c>
      <c r="N101" s="14">
        <f>LARGE(RECAP!$D101:$T101,9)</f>
        <v>0</v>
      </c>
      <c r="O101" s="14">
        <f>LARGE(RECAP!$D101:$T101,10)</f>
        <v>0</v>
      </c>
      <c r="P101" s="14">
        <f>LARGE(RECAP!$D101:$T101,11)</f>
        <v>0</v>
      </c>
      <c r="Q101" s="14">
        <f>LARGE(RECAP!$D101:$T101,12)</f>
        <v>0</v>
      </c>
      <c r="R101" s="14">
        <f>LARGE(RECAP!$D101:$T101,13)</f>
        <v>0</v>
      </c>
      <c r="S101" s="14">
        <f>LARGE(RECAP!$D101:$T101,14)</f>
        <v>0</v>
      </c>
      <c r="T101" s="14">
        <f>LARGE(RECAP!$D101:$T101,15)</f>
        <v>0</v>
      </c>
      <c r="U101" s="14">
        <f>LARGE(RECAP!$D101:$T101,16)</f>
        <v>0</v>
      </c>
      <c r="V101" s="14">
        <f>LARGE(RECAP!$D101:$T101,17)</f>
        <v>0</v>
      </c>
      <c r="W101" s="35">
        <v>98</v>
      </c>
      <c r="X101" s="69"/>
      <c r="AA101" s="28">
        <v>0</v>
      </c>
      <c r="AB101" s="28">
        <v>0</v>
      </c>
      <c r="AC101" s="28">
        <v>0</v>
      </c>
      <c r="AD101" s="28">
        <v>0</v>
      </c>
      <c r="AE101" s="28">
        <v>0</v>
      </c>
      <c r="AF101" s="28">
        <v>0</v>
      </c>
      <c r="AG101" s="28">
        <v>0</v>
      </c>
      <c r="AH101" s="32">
        <v>0</v>
      </c>
      <c r="AJ101" s="28">
        <v>0</v>
      </c>
      <c r="AK101" s="28">
        <v>0</v>
      </c>
      <c r="AL101" s="28">
        <v>0</v>
      </c>
    </row>
    <row r="102" spans="1:38" ht="18">
      <c r="A102" s="35"/>
      <c r="B102" s="26"/>
      <c r="D102" s="29">
        <f>LARGE(RECAP!$D102:$T102,1)</f>
        <v>0</v>
      </c>
      <c r="E102" s="29">
        <f>LARGE(RECAP!$D102:$T102,2)</f>
        <v>0</v>
      </c>
      <c r="F102" s="29">
        <f>LARGE(RECAP!$D102:$T102,3)</f>
        <v>0</v>
      </c>
      <c r="G102" s="29">
        <f>LARGE(RECAP!$D102:$T102,4)</f>
        <v>0</v>
      </c>
      <c r="H102" s="29">
        <f>LARGE(RECAP!$D102:$T102,5)</f>
        <v>0</v>
      </c>
      <c r="I102" s="29">
        <f>LARGE(RECAP!$D102:$T102,6)</f>
        <v>0</v>
      </c>
      <c r="J102" s="29">
        <f>LARGE(RECAP!$D102:$T102,7)</f>
        <v>0</v>
      </c>
      <c r="K102" s="30">
        <f t="shared" si="6"/>
        <v>0</v>
      </c>
      <c r="M102" s="14">
        <f>LARGE(RECAP!$D102:$T102,8)</f>
        <v>0</v>
      </c>
      <c r="N102" s="14">
        <f>LARGE(RECAP!$D102:$T102,9)</f>
        <v>0</v>
      </c>
      <c r="O102" s="14">
        <f>LARGE(RECAP!$D102:$T102,10)</f>
        <v>0</v>
      </c>
      <c r="P102" s="14">
        <f>LARGE(RECAP!$D102:$T102,11)</f>
        <v>0</v>
      </c>
      <c r="Q102" s="14">
        <f>LARGE(RECAP!$D102:$T102,12)</f>
        <v>0</v>
      </c>
      <c r="R102" s="14">
        <f>LARGE(RECAP!$D102:$T102,13)</f>
        <v>0</v>
      </c>
      <c r="S102" s="14">
        <f>LARGE(RECAP!$D102:$T102,14)</f>
        <v>0</v>
      </c>
      <c r="T102" s="14">
        <f>LARGE(RECAP!$D102:$T102,15)</f>
        <v>0</v>
      </c>
      <c r="U102" s="14">
        <f>LARGE(RECAP!$D102:$T102,16)</f>
        <v>0</v>
      </c>
      <c r="V102" s="14">
        <f>LARGE(RECAP!$D102:$T102,17)</f>
        <v>0</v>
      </c>
      <c r="W102" s="35">
        <v>99</v>
      </c>
      <c r="X102" s="69"/>
      <c r="AA102" s="28">
        <v>0</v>
      </c>
      <c r="AB102" s="28">
        <v>0</v>
      </c>
      <c r="AC102" s="28">
        <v>0</v>
      </c>
      <c r="AD102" s="28">
        <v>0</v>
      </c>
      <c r="AE102" s="28">
        <v>0</v>
      </c>
      <c r="AF102" s="28">
        <v>0</v>
      </c>
      <c r="AG102" s="28">
        <v>0</v>
      </c>
      <c r="AH102" s="32">
        <v>0</v>
      </c>
      <c r="AJ102" s="28">
        <v>0</v>
      </c>
      <c r="AK102" s="28">
        <v>0</v>
      </c>
      <c r="AL102" s="28">
        <v>0</v>
      </c>
    </row>
    <row r="103" spans="1:38">
      <c r="B103" s="26"/>
    </row>
    <row r="104" spans="1:38">
      <c r="B104" s="26"/>
    </row>
    <row r="105" spans="1:38">
      <c r="B105" s="26"/>
    </row>
    <row r="106" spans="1:38">
      <c r="B106" s="26"/>
    </row>
    <row r="107" spans="1:38">
      <c r="B107" s="26"/>
    </row>
    <row r="108" spans="1:38">
      <c r="B108" s="26"/>
    </row>
    <row r="109" spans="1:38">
      <c r="B109" s="26"/>
    </row>
    <row r="110" spans="1:38">
      <c r="B110" s="26"/>
    </row>
    <row r="111" spans="1:38">
      <c r="B111" s="26"/>
    </row>
    <row r="112" spans="1:38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200" spans="4:4">
      <c r="D200" t="s">
        <v>25</v>
      </c>
    </row>
  </sheetData>
  <autoFilter ref="A3:BR102" xr:uid="{00000000-0001-0000-0100-000000000000}">
    <filterColumn colId="40" showButton="0"/>
  </autoFilter>
  <sortState xmlns:xlrd2="http://schemas.microsoft.com/office/spreadsheetml/2017/richdata2" ref="X4:AL100">
    <sortCondition descending="1" ref="AH4:AH100"/>
    <sortCondition descending="1" ref="AJ4:AJ100"/>
    <sortCondition descending="1" ref="AK4:AK100"/>
    <sortCondition descending="1" ref="AL4:AL100"/>
  </sortState>
  <mergeCells count="12">
    <mergeCell ref="K1:K2"/>
    <mergeCell ref="A1:C1"/>
    <mergeCell ref="D1:F1"/>
    <mergeCell ref="G1:J1"/>
    <mergeCell ref="AO4:AP4"/>
    <mergeCell ref="AA1:AC2"/>
    <mergeCell ref="AO1:AP3"/>
    <mergeCell ref="AG1:AH1"/>
    <mergeCell ref="AG2:AH2"/>
    <mergeCell ref="AD1:AF2"/>
    <mergeCell ref="W1:Z2"/>
    <mergeCell ref="AJ1:AK2"/>
  </mergeCells>
  <phoneticPr fontId="6" type="noConversion"/>
  <conditionalFormatting sqref="M4:V8 D10:D102 M10:V102 D4:J4 D5:D8 F5:J8 E5:E102 F10:J102">
    <cfRule type="expression" dxfId="75" priority="190">
      <formula>"min($D$4:$J$4)"</formula>
    </cfRule>
  </conditionalFormatting>
  <conditionalFormatting sqref="AQ7:AQ8 AQ10:AQ26">
    <cfRule type="containsText" dxfId="74" priority="166" operator="containsText" text="ERREUR">
      <formula>NOT(ISERROR(SEARCH("ERREUR",AQ7)))</formula>
    </cfRule>
  </conditionalFormatting>
  <conditionalFormatting sqref="D1:D8 D10:D99 E4:E102">
    <cfRule type="expression" dxfId="73" priority="95">
      <formula>$D4="D"</formula>
    </cfRule>
  </conditionalFormatting>
  <conditionalFormatting sqref="AT4:AT8 AT10:AT26">
    <cfRule type="expression" dxfId="72" priority="92">
      <formula>$C4="X"</formula>
    </cfRule>
    <cfRule type="expression" dxfId="71" priority="93">
      <formula>$A4="X"</formula>
    </cfRule>
  </conditionalFormatting>
  <conditionalFormatting sqref="AT4:AT8 AT10:AT26">
    <cfRule type="expression" dxfId="70" priority="91">
      <formula>$C4="X"</formula>
    </cfRule>
  </conditionalFormatting>
  <conditionalFormatting sqref="AT4:AT8 AT10:AT26">
    <cfRule type="expression" dxfId="69" priority="90">
      <formula>AND($A4="X",$C4=0)</formula>
    </cfRule>
  </conditionalFormatting>
  <conditionalFormatting sqref="D9 M9:V9 F9:J9">
    <cfRule type="expression" dxfId="68" priority="89">
      <formula>"min($D$4:$J$4)"</formula>
    </cfRule>
  </conditionalFormatting>
  <conditionalFormatting sqref="AQ9">
    <cfRule type="containsText" dxfId="67" priority="88" operator="containsText" text="ERREUR">
      <formula>NOT(ISERROR(SEARCH("ERREUR",AQ9)))</formula>
    </cfRule>
  </conditionalFormatting>
  <conditionalFormatting sqref="D9">
    <cfRule type="expression" dxfId="66" priority="85">
      <formula>$D12="D"</formula>
    </cfRule>
  </conditionalFormatting>
  <conditionalFormatting sqref="AT9">
    <cfRule type="expression" dxfId="65" priority="83">
      <formula>$C9="X"</formula>
    </cfRule>
    <cfRule type="expression" dxfId="64" priority="84">
      <formula>$A9="X"</formula>
    </cfRule>
  </conditionalFormatting>
  <conditionalFormatting sqref="AT9">
    <cfRule type="expression" dxfId="63" priority="82">
      <formula>$C9="X"</formula>
    </cfRule>
  </conditionalFormatting>
  <conditionalFormatting sqref="AT9">
    <cfRule type="expression" dxfId="62" priority="81">
      <formula>AND($A9="X",$C9=0)</formula>
    </cfRule>
  </conditionalFormatting>
  <conditionalFormatting sqref="D100:D102">
    <cfRule type="expression" dxfId="61" priority="192">
      <formula>#REF!="D"</formula>
    </cfRule>
  </conditionalFormatting>
  <conditionalFormatting sqref="D49:D50">
    <cfRule type="expression" dxfId="60" priority="199">
      <formula>$D51="D"</formula>
    </cfRule>
  </conditionalFormatting>
  <conditionalFormatting sqref="D48">
    <cfRule type="expression" dxfId="59" priority="200">
      <formula>#REF!="D"</formula>
    </cfRule>
  </conditionalFormatting>
  <conditionalFormatting sqref="AH4:AH102">
    <cfRule type="duplicateValues" dxfId="58" priority="201"/>
  </conditionalFormatting>
  <conditionalFormatting sqref="C101:C102">
    <cfRule type="expression" dxfId="57" priority="21">
      <formula>$A101="D"</formula>
    </cfRule>
  </conditionalFormatting>
  <conditionalFormatting sqref="Z4:Z78 Z80:Z500">
    <cfRule type="expression" dxfId="56" priority="11">
      <formula>$X4="D"</formula>
    </cfRule>
  </conditionalFormatting>
  <conditionalFormatting sqref="C4:C74 C76:C500">
    <cfRule type="expression" dxfId="55" priority="9">
      <formula>$A4="D"</formula>
    </cfRule>
  </conditionalFormatting>
  <conditionalFormatting sqref="Z16">
    <cfRule type="expression" dxfId="54" priority="8">
      <formula>$X16="D"</formula>
    </cfRule>
  </conditionalFormatting>
  <conditionalFormatting sqref="Z67">
    <cfRule type="expression" dxfId="53" priority="5">
      <formula>$X67="D"</formula>
    </cfRule>
  </conditionalFormatting>
  <conditionalFormatting sqref="C75">
    <cfRule type="expression" dxfId="52" priority="3">
      <formula>$X75="D"</formula>
    </cfRule>
  </conditionalFormatting>
  <conditionalFormatting sqref="Z79">
    <cfRule type="expression" dxfId="51" priority="1">
      <formula>$A79="D"</formula>
    </cfRule>
  </conditionalFormatting>
  <printOptions horizontalCentered="1"/>
  <pageMargins left="0.25" right="0.25" top="0.75" bottom="0.75" header="0.3" footer="0.3"/>
  <pageSetup paperSize="9" scale="75" fitToHeight="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/>
  <dimension ref="A1:F200"/>
  <sheetViews>
    <sheetView workbookViewId="0">
      <selection activeCell="C2" sqref="C2:E60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5" ht="15.75">
      <c r="A1" s="19" t="s">
        <v>0</v>
      </c>
      <c r="B1" s="20"/>
      <c r="C1" s="21"/>
      <c r="D1" s="22" t="s">
        <v>1</v>
      </c>
      <c r="E1" s="41" t="s">
        <v>8</v>
      </c>
    </row>
    <row r="2" spans="1:5">
      <c r="A2" s="40"/>
      <c r="B2" s="40"/>
      <c r="C2" s="40"/>
      <c r="D2" s="40"/>
      <c r="E2" s="40"/>
    </row>
    <row r="3" spans="1:5">
      <c r="A3" s="1"/>
      <c r="B3" s="1"/>
      <c r="C3" s="1"/>
      <c r="D3" s="1"/>
      <c r="E3" s="1"/>
    </row>
    <row r="4" spans="1:5">
      <c r="E4"/>
    </row>
    <row r="5" spans="1:5">
      <c r="A5" s="40"/>
      <c r="B5" s="40"/>
      <c r="C5" s="40"/>
      <c r="D5" s="40"/>
      <c r="E5" s="40"/>
    </row>
    <row r="6" spans="1:5">
      <c r="A6" s="1"/>
      <c r="B6" s="1"/>
      <c r="C6" s="1"/>
      <c r="D6" s="1"/>
      <c r="E6" s="1"/>
    </row>
    <row r="7" spans="1:5">
      <c r="E7"/>
    </row>
    <row r="8" spans="1:5">
      <c r="A8" s="40"/>
      <c r="B8" s="40"/>
      <c r="C8" s="40"/>
      <c r="D8" s="40"/>
      <c r="E8" s="40"/>
    </row>
    <row r="9" spans="1:5">
      <c r="A9" s="1"/>
      <c r="B9" s="1"/>
      <c r="C9" s="1"/>
      <c r="D9" s="1"/>
      <c r="E9" s="1"/>
    </row>
    <row r="10" spans="1:5">
      <c r="E10"/>
    </row>
    <row r="11" spans="1:5">
      <c r="A11" s="40"/>
      <c r="B11" s="40"/>
      <c r="C11" s="40"/>
      <c r="D11" s="40"/>
      <c r="E11" s="40"/>
    </row>
    <row r="12" spans="1:5">
      <c r="A12" s="1"/>
      <c r="B12" s="1"/>
      <c r="C12" s="1"/>
      <c r="D12" s="1"/>
      <c r="E12" s="1"/>
    </row>
    <row r="13" spans="1:5">
      <c r="E13"/>
    </row>
    <row r="14" spans="1:5">
      <c r="A14" s="40"/>
      <c r="B14" s="40"/>
      <c r="C14" s="40"/>
      <c r="D14" s="40"/>
      <c r="E14" s="40"/>
    </row>
    <row r="15" spans="1:5">
      <c r="A15" s="1"/>
      <c r="B15" s="1"/>
      <c r="C15" s="1"/>
      <c r="D15" s="1"/>
      <c r="E15" s="1"/>
    </row>
    <row r="16" spans="1:5">
      <c r="E16"/>
    </row>
    <row r="17" spans="1:5">
      <c r="A17" s="40"/>
      <c r="B17" s="40"/>
      <c r="C17" s="40"/>
      <c r="D17" s="40"/>
      <c r="E17" s="40"/>
    </row>
    <row r="18" spans="1:5">
      <c r="A18" s="1"/>
      <c r="B18" s="1"/>
      <c r="C18" s="1"/>
      <c r="D18" s="1"/>
      <c r="E18" s="1"/>
    </row>
    <row r="19" spans="1:5">
      <c r="E19"/>
    </row>
    <row r="20" spans="1:5">
      <c r="A20" s="40"/>
      <c r="B20" s="40"/>
      <c r="C20" s="40"/>
      <c r="D20" s="40"/>
      <c r="E20" s="40"/>
    </row>
    <row r="21" spans="1:5">
      <c r="A21" s="1"/>
      <c r="B21" s="1"/>
      <c r="C21" s="1"/>
      <c r="D21" s="1"/>
      <c r="E21" s="1"/>
    </row>
    <row r="22" spans="1:5">
      <c r="E22"/>
    </row>
    <row r="23" spans="1:5">
      <c r="A23" s="40"/>
      <c r="B23" s="40"/>
      <c r="C23" s="40"/>
      <c r="D23" s="40"/>
      <c r="E23" s="40"/>
    </row>
    <row r="24" spans="1:5">
      <c r="A24" s="1"/>
      <c r="B24" s="1"/>
      <c r="C24" s="1"/>
      <c r="D24" s="1"/>
      <c r="E24" s="1"/>
    </row>
    <row r="25" spans="1:5">
      <c r="E25"/>
    </row>
    <row r="26" spans="1:5">
      <c r="A26" s="40"/>
      <c r="B26" s="40"/>
      <c r="C26" s="40"/>
      <c r="D26" s="40"/>
      <c r="E26" s="40"/>
    </row>
    <row r="27" spans="1:5">
      <c r="A27" s="1"/>
      <c r="B27" s="1"/>
      <c r="C27" s="1"/>
      <c r="D27" s="1"/>
      <c r="E27" s="1"/>
    </row>
    <row r="28" spans="1:5">
      <c r="E28"/>
    </row>
    <row r="29" spans="1:5">
      <c r="A29" s="40"/>
      <c r="B29" s="40"/>
      <c r="C29" s="40"/>
      <c r="D29" s="40"/>
      <c r="E29" s="40"/>
    </row>
    <row r="30" spans="1:5">
      <c r="A30" s="1"/>
      <c r="B30" s="1"/>
      <c r="C30" s="1"/>
      <c r="D30" s="1"/>
      <c r="E30" s="1"/>
    </row>
    <row r="31" spans="1:5">
      <c r="E31"/>
    </row>
    <row r="32" spans="1:5">
      <c r="A32" s="40"/>
      <c r="B32" s="40"/>
      <c r="C32" s="40"/>
      <c r="D32" s="40"/>
      <c r="E32" s="40"/>
    </row>
    <row r="33" spans="1:5">
      <c r="A33" s="1"/>
      <c r="B33" s="1"/>
      <c r="C33" s="1"/>
      <c r="D33" s="1"/>
      <c r="E33" s="1"/>
    </row>
    <row r="34" spans="1:5">
      <c r="E34"/>
    </row>
    <row r="35" spans="1:5">
      <c r="A35" s="40"/>
      <c r="B35" s="40"/>
      <c r="C35" s="40"/>
      <c r="D35" s="40"/>
      <c r="E35" s="40"/>
    </row>
    <row r="36" spans="1:5">
      <c r="A36" s="1"/>
      <c r="B36" s="1"/>
      <c r="C36" s="1"/>
      <c r="D36" s="1"/>
      <c r="E36" s="1"/>
    </row>
    <row r="37" spans="1:5">
      <c r="E37"/>
    </row>
    <row r="38" spans="1:5">
      <c r="A38" s="40"/>
      <c r="B38" s="40"/>
      <c r="C38" s="40"/>
      <c r="D38" s="40"/>
      <c r="E38" s="40"/>
    </row>
    <row r="39" spans="1:5">
      <c r="A39" s="1"/>
      <c r="B39" s="1"/>
      <c r="C39" s="1"/>
      <c r="D39" s="1"/>
      <c r="E39" s="1"/>
    </row>
    <row r="40" spans="1:5">
      <c r="E40"/>
    </row>
    <row r="41" spans="1:5">
      <c r="A41" s="40"/>
      <c r="B41" s="40"/>
      <c r="C41" s="40"/>
      <c r="D41" s="40"/>
      <c r="E41" s="40"/>
    </row>
    <row r="42" spans="1:5">
      <c r="A42" s="1"/>
      <c r="B42" s="1"/>
      <c r="C42" s="1"/>
      <c r="D42" s="1"/>
      <c r="E42" s="1"/>
    </row>
    <row r="43" spans="1:5">
      <c r="E43"/>
    </row>
    <row r="44" spans="1:5">
      <c r="A44" s="40"/>
      <c r="B44" s="40"/>
      <c r="C44" s="40"/>
      <c r="D44" s="40"/>
      <c r="E44" s="40"/>
    </row>
    <row r="45" spans="1:5">
      <c r="A45" s="1"/>
      <c r="B45" s="1"/>
      <c r="C45" s="1"/>
      <c r="D45" s="1"/>
      <c r="E45" s="1"/>
    </row>
    <row r="46" spans="1:5">
      <c r="E46"/>
    </row>
    <row r="47" spans="1:5">
      <c r="A47" s="40"/>
      <c r="B47" s="40"/>
      <c r="C47" s="40"/>
      <c r="D47" s="40"/>
      <c r="E47" s="40"/>
    </row>
    <row r="48" spans="1:5">
      <c r="A48" s="1"/>
      <c r="B48" s="1"/>
      <c r="C48" s="1"/>
      <c r="D48" s="1"/>
      <c r="E48" s="1"/>
    </row>
    <row r="49" spans="1:5">
      <c r="E49"/>
    </row>
    <row r="50" spans="1:5">
      <c r="A50" s="40"/>
      <c r="B50" s="40"/>
      <c r="C50" s="40"/>
      <c r="D50" s="40"/>
      <c r="E50" s="40"/>
    </row>
    <row r="51" spans="1:5">
      <c r="A51" s="1"/>
      <c r="B51" s="1"/>
      <c r="C51" s="1"/>
      <c r="D51" s="1"/>
      <c r="E51" s="1"/>
    </row>
    <row r="52" spans="1:5">
      <c r="E52"/>
    </row>
    <row r="53" spans="1:5">
      <c r="A53" s="40"/>
      <c r="B53" s="40"/>
      <c r="C53" s="40"/>
      <c r="D53" s="40"/>
      <c r="E53" s="40"/>
    </row>
    <row r="54" spans="1:5">
      <c r="A54" s="1"/>
      <c r="B54" s="1"/>
      <c r="C54" s="1"/>
      <c r="D54" s="1"/>
      <c r="E54" s="1"/>
    </row>
    <row r="55" spans="1:5">
      <c r="E55"/>
    </row>
    <row r="56" spans="1:5">
      <c r="A56" s="40"/>
      <c r="B56" s="40"/>
      <c r="C56" s="40"/>
      <c r="D56" s="40"/>
      <c r="E56" s="40"/>
    </row>
    <row r="57" spans="1:5">
      <c r="A57" s="1"/>
      <c r="B57" s="1"/>
      <c r="C57" s="1"/>
      <c r="D57" s="1"/>
      <c r="E57" s="1"/>
    </row>
    <row r="58" spans="1:5">
      <c r="E58"/>
    </row>
    <row r="59" spans="1:5">
      <c r="A59" s="40"/>
      <c r="B59" s="40"/>
      <c r="C59" s="40"/>
      <c r="D59" s="40"/>
      <c r="E59" s="40"/>
    </row>
    <row r="60" spans="1:5">
      <c r="A60" s="1"/>
      <c r="B60" s="1"/>
      <c r="C60" s="1"/>
      <c r="D60" s="1"/>
      <c r="E60" s="1"/>
    </row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0" priority="2">
      <formula>$X61="D"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O200"/>
  <sheetViews>
    <sheetView zoomScale="119" workbookViewId="0">
      <selection activeCell="E25" sqref="E25"/>
    </sheetView>
  </sheetViews>
  <sheetFormatPr baseColWidth="10" defaultColWidth="3.125" defaultRowHeight="14.1" customHeight="1"/>
  <cols>
    <col min="1" max="3" width="12.125" customWidth="1"/>
    <col min="4" max="4" width="19.625" customWidth="1"/>
    <col min="5" max="5" width="12.125" style="38" customWidth="1"/>
    <col min="6" max="7" width="12.125" customWidth="1"/>
    <col min="8" max="8" width="0.125" customWidth="1"/>
    <col min="11" max="12" width="2.125" customWidth="1"/>
  </cols>
  <sheetData>
    <row r="1" spans="1:14" ht="14.1" customHeight="1">
      <c r="A1" s="19" t="s">
        <v>0</v>
      </c>
      <c r="B1" s="20"/>
      <c r="C1" s="21"/>
      <c r="D1" s="22" t="s">
        <v>1</v>
      </c>
      <c r="E1" s="41" t="s">
        <v>8</v>
      </c>
    </row>
    <row r="2" spans="1:14" ht="14.1" customHeight="1">
      <c r="A2" s="95"/>
      <c r="B2" s="96"/>
      <c r="C2" s="96"/>
      <c r="D2" s="122" t="s">
        <v>161</v>
      </c>
      <c r="E2" s="117">
        <v>300</v>
      </c>
      <c r="F2" s="117"/>
      <c r="G2" s="117"/>
      <c r="H2" s="117"/>
      <c r="I2" s="117"/>
      <c r="J2" s="117"/>
      <c r="K2" s="117"/>
    </row>
    <row r="3" spans="1:14" ht="14.1" customHeight="1">
      <c r="A3" s="84"/>
      <c r="B3" s="1"/>
      <c r="C3" s="1"/>
      <c r="D3" s="122" t="s">
        <v>162</v>
      </c>
      <c r="E3" s="117">
        <v>300</v>
      </c>
      <c r="F3" s="117"/>
      <c r="G3" s="117"/>
      <c r="H3" s="117"/>
      <c r="I3" s="117"/>
      <c r="J3" s="117"/>
      <c r="K3" s="117"/>
    </row>
    <row r="4" spans="1:14" ht="13.35" customHeight="1">
      <c r="A4" s="97"/>
      <c r="B4" s="97"/>
      <c r="C4" s="97"/>
      <c r="D4" s="122" t="s">
        <v>163</v>
      </c>
      <c r="E4" s="117">
        <v>280</v>
      </c>
      <c r="F4" s="117"/>
      <c r="G4" s="117"/>
      <c r="H4" s="117"/>
      <c r="I4" s="117"/>
      <c r="J4" s="117"/>
      <c r="K4" s="117"/>
    </row>
    <row r="5" spans="1:14" ht="14.1" customHeight="1">
      <c r="A5" s="95"/>
      <c r="B5" s="96"/>
      <c r="C5" s="96"/>
      <c r="D5" s="122" t="s">
        <v>164</v>
      </c>
      <c r="E5" s="117">
        <v>280</v>
      </c>
      <c r="F5" s="117"/>
      <c r="G5" s="117"/>
      <c r="H5" s="117"/>
      <c r="I5" s="117"/>
      <c r="J5" s="117"/>
      <c r="K5" s="117"/>
    </row>
    <row r="6" spans="1:14" ht="14.1" customHeight="1">
      <c r="A6" s="84"/>
      <c r="B6" s="1"/>
      <c r="C6" s="1"/>
      <c r="D6" s="122" t="s">
        <v>165</v>
      </c>
      <c r="E6" s="117">
        <v>260</v>
      </c>
      <c r="F6" s="117"/>
      <c r="G6" s="117"/>
      <c r="H6" s="117"/>
      <c r="I6" s="117"/>
      <c r="J6" s="117"/>
      <c r="K6" s="117"/>
    </row>
    <row r="7" spans="1:14" ht="14.1" customHeight="1">
      <c r="A7" s="97"/>
      <c r="B7" s="97"/>
      <c r="C7" s="97"/>
      <c r="D7" s="122" t="s">
        <v>166</v>
      </c>
      <c r="E7" s="117">
        <v>260</v>
      </c>
      <c r="F7" s="117"/>
      <c r="G7" s="117"/>
      <c r="H7" s="117"/>
      <c r="I7" s="117"/>
      <c r="J7" s="117"/>
      <c r="K7" s="117"/>
    </row>
    <row r="8" spans="1:14" ht="17.100000000000001" customHeight="1">
      <c r="A8" s="95"/>
      <c r="B8" s="96"/>
      <c r="C8" s="96"/>
      <c r="D8" s="122" t="s">
        <v>167</v>
      </c>
      <c r="E8" s="117">
        <v>240</v>
      </c>
      <c r="F8" s="117"/>
      <c r="G8" s="117"/>
      <c r="H8" s="117"/>
      <c r="I8" s="117"/>
      <c r="J8" s="117"/>
      <c r="K8" s="117"/>
    </row>
    <row r="9" spans="1:14" ht="15" customHeight="1">
      <c r="A9" s="84"/>
      <c r="B9" s="1"/>
      <c r="C9" s="1"/>
      <c r="D9" s="122" t="s">
        <v>168</v>
      </c>
      <c r="E9" s="117">
        <v>240</v>
      </c>
      <c r="F9" s="117"/>
      <c r="G9" s="117"/>
      <c r="H9" s="117"/>
      <c r="I9" s="117"/>
      <c r="J9" s="117"/>
      <c r="K9" s="117"/>
    </row>
    <row r="10" spans="1:14" ht="14.1" customHeight="1">
      <c r="A10" s="97"/>
      <c r="B10" s="97"/>
      <c r="C10" s="97"/>
      <c r="D10" s="122" t="s">
        <v>169</v>
      </c>
      <c r="E10" s="117">
        <v>220</v>
      </c>
      <c r="F10" s="117"/>
      <c r="G10" s="117"/>
      <c r="H10" s="117"/>
      <c r="I10" s="117"/>
      <c r="J10" s="117"/>
      <c r="K10" s="117"/>
    </row>
    <row r="11" spans="1:14" ht="14.1" customHeight="1">
      <c r="A11" s="95"/>
      <c r="B11" s="96"/>
      <c r="C11" s="96"/>
      <c r="D11" s="122" t="s">
        <v>170</v>
      </c>
      <c r="E11" s="117">
        <v>220</v>
      </c>
      <c r="F11" s="117"/>
      <c r="G11" s="117"/>
      <c r="H11" s="117"/>
      <c r="I11" s="117"/>
      <c r="J11" s="117"/>
      <c r="K11" s="117"/>
    </row>
    <row r="12" spans="1:14" ht="14.1" customHeight="1">
      <c r="A12" s="84"/>
      <c r="B12" s="1"/>
      <c r="C12" s="1"/>
      <c r="D12" s="122" t="s">
        <v>171</v>
      </c>
      <c r="E12" s="117">
        <v>200</v>
      </c>
      <c r="F12" s="117"/>
      <c r="G12" s="117"/>
      <c r="H12" s="117"/>
      <c r="I12" s="117"/>
      <c r="J12" s="117"/>
      <c r="K12" s="117"/>
    </row>
    <row r="13" spans="1:14" ht="14.1" customHeight="1">
      <c r="A13" s="97"/>
      <c r="B13" s="97"/>
      <c r="C13" s="97"/>
      <c r="D13" s="122" t="s">
        <v>172</v>
      </c>
      <c r="E13" s="117">
        <v>200</v>
      </c>
      <c r="F13" s="117"/>
      <c r="G13" s="117"/>
      <c r="H13" s="117"/>
      <c r="I13" s="117"/>
      <c r="J13" s="117"/>
      <c r="K13" s="117"/>
    </row>
    <row r="14" spans="1:14" ht="14.1" customHeight="1">
      <c r="A14" s="95"/>
      <c r="B14" s="96"/>
      <c r="C14" s="96"/>
      <c r="D14" s="122" t="s">
        <v>173</v>
      </c>
      <c r="E14" s="117">
        <v>190</v>
      </c>
      <c r="F14" s="117"/>
      <c r="G14" s="117"/>
      <c r="H14" s="117"/>
      <c r="I14" s="117"/>
      <c r="J14" s="117"/>
      <c r="K14" s="117"/>
    </row>
    <row r="15" spans="1:14" ht="14.1" customHeight="1">
      <c r="A15" s="84"/>
      <c r="B15" s="1"/>
      <c r="C15" s="1"/>
      <c r="D15" s="122" t="s">
        <v>174</v>
      </c>
      <c r="E15" s="117">
        <v>190</v>
      </c>
      <c r="F15" s="117"/>
      <c r="G15" s="117"/>
      <c r="H15" s="117"/>
      <c r="I15" s="117"/>
      <c r="J15" s="117"/>
      <c r="K15" s="117"/>
    </row>
    <row r="16" spans="1:14" ht="14.1" customHeight="1">
      <c r="A16" s="97"/>
      <c r="B16" s="97"/>
      <c r="C16" s="97"/>
      <c r="D16" s="122" t="s">
        <v>175</v>
      </c>
      <c r="E16" s="117">
        <v>180</v>
      </c>
      <c r="F16" s="117"/>
      <c r="G16" s="117"/>
      <c r="H16" s="117"/>
      <c r="I16" s="117"/>
      <c r="J16" s="117"/>
      <c r="K16" s="117"/>
      <c r="N16" s="18" t="s">
        <v>20</v>
      </c>
    </row>
    <row r="17" spans="1:15" ht="15" customHeight="1">
      <c r="A17" s="95"/>
      <c r="B17" s="96"/>
      <c r="C17" s="96"/>
      <c r="D17" s="122" t="s">
        <v>176</v>
      </c>
      <c r="E17" s="117">
        <v>180</v>
      </c>
      <c r="F17" s="117"/>
      <c r="G17" s="117"/>
      <c r="H17" s="117"/>
      <c r="I17" s="117"/>
      <c r="J17" s="117"/>
      <c r="K17" s="117"/>
      <c r="O17" t="s">
        <v>21</v>
      </c>
    </row>
    <row r="18" spans="1:15" ht="14.1" customHeight="1">
      <c r="A18" s="84"/>
      <c r="B18" s="1"/>
      <c r="C18" s="1"/>
      <c r="D18" s="122" t="s">
        <v>177</v>
      </c>
      <c r="E18" s="117">
        <v>170</v>
      </c>
      <c r="F18" s="117"/>
      <c r="G18" s="117"/>
      <c r="H18" s="117"/>
      <c r="I18" s="117"/>
      <c r="J18" s="117"/>
      <c r="K18" s="117"/>
    </row>
    <row r="19" spans="1:15" ht="14.1" customHeight="1">
      <c r="A19" s="97"/>
      <c r="B19" s="97"/>
      <c r="C19" s="97"/>
      <c r="D19" s="122" t="s">
        <v>178</v>
      </c>
      <c r="E19" s="117">
        <v>170</v>
      </c>
      <c r="F19" s="117"/>
      <c r="G19" s="117"/>
      <c r="H19" s="117"/>
      <c r="I19" s="117"/>
      <c r="J19" s="117"/>
      <c r="K19" s="117"/>
      <c r="N19" s="18" t="s">
        <v>22</v>
      </c>
    </row>
    <row r="20" spans="1:15" ht="14.1" customHeight="1">
      <c r="A20" s="95"/>
      <c r="B20" s="96"/>
      <c r="C20" s="96"/>
      <c r="D20" s="122" t="s">
        <v>179</v>
      </c>
      <c r="E20" s="117">
        <v>160</v>
      </c>
      <c r="F20" s="117"/>
      <c r="G20" s="117"/>
      <c r="H20" s="117"/>
      <c r="I20" s="117"/>
      <c r="J20" s="117"/>
      <c r="K20" s="117"/>
      <c r="O20" t="s">
        <v>23</v>
      </c>
    </row>
    <row r="21" spans="1:15" ht="14.1" customHeight="1">
      <c r="A21" s="84"/>
      <c r="B21" s="1"/>
      <c r="C21" s="1"/>
      <c r="D21" s="122" t="s">
        <v>180</v>
      </c>
      <c r="E21" s="117">
        <v>160</v>
      </c>
      <c r="F21" s="117"/>
      <c r="G21" s="117"/>
      <c r="H21" s="117"/>
      <c r="I21" s="117"/>
      <c r="J21" s="117"/>
      <c r="K21" s="117"/>
      <c r="O21" t="s">
        <v>24</v>
      </c>
    </row>
    <row r="22" spans="1:15" ht="14.1" customHeight="1">
      <c r="A22" s="97"/>
      <c r="B22" s="97"/>
      <c r="C22" s="97"/>
      <c r="D22" s="122" t="s">
        <v>181</v>
      </c>
      <c r="E22" s="117">
        <v>150</v>
      </c>
      <c r="F22" s="117"/>
      <c r="G22" s="117"/>
      <c r="H22" s="117"/>
      <c r="I22" s="117"/>
      <c r="J22" s="117"/>
      <c r="K22" s="117"/>
    </row>
    <row r="23" spans="1:15" ht="14.1" customHeight="1">
      <c r="A23" s="95"/>
      <c r="B23" s="96"/>
      <c r="C23" s="96"/>
      <c r="D23" s="122" t="s">
        <v>182</v>
      </c>
      <c r="E23" s="117">
        <v>150</v>
      </c>
      <c r="F23" s="117"/>
      <c r="G23" s="117"/>
      <c r="H23" s="117"/>
      <c r="I23" s="117"/>
      <c r="J23" s="117"/>
      <c r="K23" s="117"/>
    </row>
    <row r="24" spans="1:15" ht="14.1" customHeight="1">
      <c r="A24" s="84"/>
      <c r="B24" s="1"/>
      <c r="C24" s="1"/>
      <c r="D24" s="122" t="s">
        <v>183</v>
      </c>
      <c r="E24" s="117">
        <v>140</v>
      </c>
      <c r="F24" s="117"/>
      <c r="G24" s="117"/>
      <c r="H24" s="117"/>
      <c r="I24" s="117"/>
      <c r="J24" s="117"/>
      <c r="K24" s="117"/>
    </row>
    <row r="25" spans="1:15" ht="14.1" customHeight="1">
      <c r="A25" s="97"/>
      <c r="B25" s="97"/>
      <c r="C25" s="97"/>
      <c r="D25" s="117"/>
      <c r="E25" s="117"/>
      <c r="F25" s="117"/>
      <c r="G25" s="117"/>
      <c r="H25" s="117"/>
      <c r="I25" s="117"/>
      <c r="J25" s="117"/>
      <c r="K25" s="117"/>
    </row>
    <row r="26" spans="1:15" ht="14.1" customHeight="1">
      <c r="A26" s="95"/>
      <c r="B26" s="96"/>
      <c r="C26" s="96"/>
      <c r="D26" s="117"/>
      <c r="E26" s="117"/>
      <c r="F26" s="117"/>
      <c r="G26" s="117"/>
      <c r="H26" s="117"/>
      <c r="I26" s="117"/>
      <c r="J26" s="117"/>
      <c r="K26" s="117"/>
    </row>
    <row r="27" spans="1:15" ht="14.1" customHeight="1">
      <c r="A27" s="84"/>
      <c r="B27" s="1"/>
      <c r="C27" s="1"/>
      <c r="D27" s="117"/>
      <c r="E27" s="117"/>
      <c r="F27" s="117"/>
      <c r="G27" s="117"/>
      <c r="H27" s="117"/>
      <c r="I27" s="117"/>
      <c r="J27" s="117"/>
      <c r="K27" s="117"/>
    </row>
    <row r="28" spans="1:15" ht="14.1" customHeight="1">
      <c r="A28" s="97"/>
      <c r="B28" s="97"/>
      <c r="C28" s="97"/>
      <c r="D28" s="117"/>
      <c r="E28" s="117"/>
      <c r="F28" s="117"/>
      <c r="G28" s="117"/>
      <c r="H28" s="117"/>
      <c r="I28" s="117"/>
      <c r="J28" s="117"/>
      <c r="K28" s="117"/>
    </row>
    <row r="29" spans="1:15" ht="14.1" customHeight="1">
      <c r="A29" s="95"/>
      <c r="B29" s="96"/>
      <c r="C29" s="96"/>
      <c r="D29" s="117"/>
      <c r="E29" s="117"/>
      <c r="F29" s="117"/>
      <c r="G29" s="117"/>
      <c r="H29" s="117"/>
      <c r="I29" s="117"/>
      <c r="J29" s="117"/>
      <c r="K29" s="117"/>
    </row>
    <row r="30" spans="1:15" ht="14.1" customHeight="1">
      <c r="A30" s="84"/>
      <c r="B30" s="1"/>
      <c r="C30" s="1"/>
      <c r="D30" s="117"/>
      <c r="E30" s="117"/>
      <c r="F30" s="117"/>
      <c r="G30" s="117"/>
      <c r="H30" s="117"/>
      <c r="I30" s="117"/>
      <c r="J30" s="117"/>
      <c r="K30" s="117"/>
    </row>
    <row r="31" spans="1:15" ht="14.1" customHeight="1">
      <c r="A31" s="97"/>
      <c r="B31" s="97"/>
      <c r="C31" s="97"/>
      <c r="D31" s="117"/>
      <c r="E31" s="117"/>
      <c r="F31" s="117"/>
      <c r="G31" s="117"/>
      <c r="H31" s="117"/>
      <c r="I31" s="117"/>
      <c r="J31" s="117"/>
      <c r="K31" s="117"/>
    </row>
    <row r="32" spans="1:15" ht="14.1" customHeight="1">
      <c r="A32" s="95"/>
      <c r="B32" s="96"/>
      <c r="C32" s="96"/>
      <c r="D32" s="117"/>
      <c r="E32" s="117"/>
      <c r="F32" s="117"/>
      <c r="G32" s="117"/>
      <c r="H32" s="117"/>
      <c r="I32" s="117"/>
      <c r="J32" s="117"/>
      <c r="K32" s="117"/>
    </row>
    <row r="33" spans="1:11" ht="14.1" customHeight="1">
      <c r="A33" s="84"/>
      <c r="B33" s="1"/>
      <c r="C33" s="1"/>
      <c r="D33" s="117"/>
      <c r="E33" s="117"/>
      <c r="F33" s="117"/>
      <c r="G33" s="117"/>
      <c r="H33" s="117"/>
      <c r="I33" s="117"/>
      <c r="J33" s="117"/>
      <c r="K33" s="117"/>
    </row>
    <row r="34" spans="1:11" ht="14.1" customHeight="1">
      <c r="A34" s="97"/>
      <c r="B34" s="97"/>
      <c r="C34" s="97"/>
      <c r="D34" s="117"/>
      <c r="E34" s="117"/>
      <c r="F34" s="117"/>
      <c r="G34" s="117"/>
      <c r="H34" s="117"/>
      <c r="I34" s="117"/>
      <c r="J34" s="117"/>
      <c r="K34" s="117"/>
    </row>
    <row r="35" spans="1:11" ht="14.1" customHeight="1">
      <c r="A35" s="95"/>
      <c r="B35" s="96"/>
      <c r="C35" s="96"/>
      <c r="D35" s="117"/>
      <c r="E35" s="117"/>
      <c r="F35" s="117"/>
      <c r="G35" s="117"/>
      <c r="H35" s="117"/>
      <c r="I35" s="117"/>
      <c r="J35" s="117"/>
      <c r="K35" s="117"/>
    </row>
    <row r="36" spans="1:11" ht="14.1" customHeight="1">
      <c r="A36" s="84"/>
      <c r="B36" s="1"/>
      <c r="C36" s="1"/>
      <c r="D36" s="117"/>
      <c r="E36" s="117"/>
      <c r="F36" s="117"/>
      <c r="G36" s="117"/>
      <c r="H36" s="117"/>
      <c r="I36" s="117"/>
      <c r="J36" s="117"/>
      <c r="K36" s="117"/>
    </row>
    <row r="37" spans="1:11" ht="14.1" customHeight="1">
      <c r="C37" s="74"/>
      <c r="D37" s="117"/>
      <c r="E37" s="117"/>
      <c r="F37" s="117"/>
      <c r="G37" s="117"/>
      <c r="H37" s="117"/>
      <c r="I37" s="117"/>
      <c r="J37" s="117"/>
      <c r="K37" s="117"/>
    </row>
    <row r="38" spans="1:11" ht="14.1" customHeight="1">
      <c r="A38" s="40"/>
      <c r="B38" s="40"/>
      <c r="C38" s="73"/>
      <c r="D38" s="117"/>
      <c r="E38" s="117"/>
      <c r="F38" s="117"/>
      <c r="G38" s="117"/>
      <c r="H38" s="117"/>
      <c r="I38" s="117"/>
      <c r="J38" s="117"/>
      <c r="K38" s="117"/>
    </row>
    <row r="39" spans="1:11" ht="14.1" customHeight="1">
      <c r="A39" s="1"/>
      <c r="B39" s="1"/>
      <c r="C39" s="1"/>
      <c r="D39" s="117"/>
      <c r="E39" s="117"/>
      <c r="F39" s="117"/>
      <c r="G39" s="117"/>
      <c r="H39" s="117"/>
      <c r="I39" s="117"/>
      <c r="J39" s="117"/>
      <c r="K39" s="117"/>
    </row>
    <row r="40" spans="1:11" ht="14.1" customHeight="1">
      <c r="C40" s="74"/>
      <c r="D40" s="117"/>
      <c r="E40" s="117"/>
      <c r="F40" s="117"/>
      <c r="G40" s="117"/>
      <c r="H40" s="117"/>
      <c r="I40" s="117"/>
      <c r="J40" s="117"/>
      <c r="K40" s="117"/>
    </row>
    <row r="41" spans="1:11" ht="14.1" customHeight="1">
      <c r="A41" s="40"/>
      <c r="B41" s="40"/>
      <c r="C41" s="73"/>
      <c r="D41" s="117"/>
      <c r="E41" s="117"/>
      <c r="F41" s="117"/>
      <c r="G41" s="117"/>
      <c r="H41" s="117"/>
      <c r="I41" s="117"/>
      <c r="J41" s="117"/>
      <c r="K41" s="117"/>
    </row>
    <row r="42" spans="1:11" ht="14.1" customHeight="1">
      <c r="A42" s="1"/>
      <c r="B42" s="1"/>
      <c r="C42" s="1"/>
      <c r="D42" s="117"/>
      <c r="E42" s="117"/>
      <c r="F42" s="117"/>
      <c r="G42" s="117"/>
      <c r="H42" s="117"/>
      <c r="I42" s="117"/>
      <c r="J42" s="117"/>
      <c r="K42" s="117"/>
    </row>
    <row r="43" spans="1:11" ht="14.1" customHeight="1">
      <c r="D43" s="117"/>
      <c r="E43" s="117"/>
      <c r="F43" s="117"/>
      <c r="G43" s="117"/>
      <c r="H43" s="117"/>
      <c r="I43" s="117"/>
      <c r="J43" s="117"/>
      <c r="K43" s="117"/>
    </row>
    <row r="44" spans="1:11" ht="14.1" customHeight="1">
      <c r="A44" s="40"/>
      <c r="B44" s="40"/>
      <c r="C44" s="40"/>
      <c r="D44" s="117"/>
      <c r="E44" s="117"/>
      <c r="F44" s="117"/>
      <c r="G44" s="117"/>
      <c r="H44" s="117"/>
      <c r="I44" s="117"/>
      <c r="J44" s="117"/>
      <c r="K44" s="117"/>
    </row>
    <row r="45" spans="1:11" ht="14.1" customHeight="1">
      <c r="A45" s="1"/>
      <c r="B45" s="1"/>
      <c r="C45" s="1"/>
      <c r="D45" s="117"/>
      <c r="E45" s="117"/>
      <c r="F45" s="117"/>
      <c r="G45" s="117"/>
      <c r="H45" s="117"/>
      <c r="I45" s="117"/>
      <c r="J45" s="117"/>
      <c r="K45" s="117"/>
    </row>
    <row r="46" spans="1:11" ht="14.1" customHeight="1">
      <c r="D46" s="117"/>
      <c r="E46" s="117"/>
      <c r="F46" s="117"/>
      <c r="G46" s="117"/>
      <c r="H46" s="117"/>
      <c r="I46" s="117"/>
      <c r="J46" s="117"/>
      <c r="K46" s="117"/>
    </row>
    <row r="47" spans="1:11" ht="14.1" customHeight="1">
      <c r="A47" s="40"/>
      <c r="B47" s="40"/>
      <c r="C47" s="40"/>
      <c r="D47" s="117"/>
      <c r="E47" s="117"/>
      <c r="F47" s="117"/>
      <c r="G47" s="117"/>
      <c r="H47" s="117"/>
      <c r="I47" s="117"/>
      <c r="J47" s="117"/>
      <c r="K47" s="117"/>
    </row>
    <row r="48" spans="1:11" ht="14.1" customHeight="1">
      <c r="A48" s="1"/>
      <c r="B48" s="1"/>
      <c r="C48" s="1"/>
      <c r="D48" s="117"/>
      <c r="E48" s="117"/>
      <c r="F48" s="117"/>
      <c r="G48" s="117"/>
      <c r="H48" s="117"/>
      <c r="I48" s="117"/>
      <c r="J48" s="117"/>
      <c r="K48" s="117"/>
    </row>
    <row r="49" spans="1:11" ht="14.1" customHeight="1">
      <c r="D49" s="117"/>
      <c r="E49" s="117"/>
      <c r="F49" s="117"/>
      <c r="G49" s="117"/>
      <c r="H49" s="117"/>
      <c r="I49" s="117"/>
      <c r="J49" s="117"/>
      <c r="K49" s="117"/>
    </row>
    <row r="50" spans="1:11" ht="14.1" customHeight="1">
      <c r="A50" s="40"/>
      <c r="B50" s="40"/>
      <c r="C50" s="40"/>
      <c r="D50" s="117"/>
      <c r="E50" s="117"/>
      <c r="F50" s="117"/>
      <c r="G50" s="117"/>
      <c r="H50" s="117"/>
      <c r="I50" s="117"/>
      <c r="J50" s="117"/>
      <c r="K50" s="117"/>
    </row>
    <row r="51" spans="1:11" ht="14.1" customHeight="1">
      <c r="A51" s="1"/>
      <c r="B51" s="1"/>
      <c r="C51" s="1"/>
      <c r="D51" s="117"/>
      <c r="E51" s="117"/>
      <c r="F51" s="117"/>
      <c r="G51" s="117"/>
      <c r="H51" s="117"/>
      <c r="I51" s="117"/>
      <c r="J51" s="117"/>
      <c r="K51" s="117"/>
    </row>
    <row r="52" spans="1:11" ht="14.1" customHeight="1">
      <c r="D52" s="117"/>
      <c r="E52" s="117"/>
      <c r="F52" s="117"/>
      <c r="G52" s="117"/>
      <c r="H52" s="117"/>
      <c r="I52" s="117"/>
      <c r="J52" s="117"/>
      <c r="K52" s="117"/>
    </row>
    <row r="53" spans="1:11" ht="14.1" customHeight="1">
      <c r="A53" s="40"/>
      <c r="B53" s="40"/>
      <c r="C53" s="40"/>
      <c r="D53" s="117"/>
      <c r="E53" s="117"/>
      <c r="F53" s="117"/>
      <c r="G53" s="117"/>
      <c r="H53" s="117"/>
      <c r="I53" s="117"/>
      <c r="J53" s="117"/>
      <c r="K53" s="117"/>
    </row>
    <row r="54" spans="1:11" ht="14.1" customHeight="1">
      <c r="A54" s="1"/>
      <c r="B54" s="1"/>
      <c r="C54" s="1"/>
      <c r="D54" s="117"/>
      <c r="E54" s="117"/>
      <c r="F54" s="117"/>
      <c r="G54" s="117"/>
      <c r="H54" s="117"/>
      <c r="I54" s="117"/>
      <c r="J54" s="117"/>
      <c r="K54" s="117"/>
    </row>
    <row r="55" spans="1:11" ht="14.1" customHeight="1">
      <c r="D55" s="117"/>
      <c r="E55" s="117"/>
      <c r="F55" s="117"/>
      <c r="G55" s="117"/>
      <c r="H55" s="117"/>
      <c r="I55" s="117"/>
      <c r="J55" s="117"/>
      <c r="K55" s="117"/>
    </row>
    <row r="56" spans="1:11" ht="14.1" customHeight="1">
      <c r="A56" s="40"/>
      <c r="B56" s="40"/>
      <c r="C56" s="40"/>
      <c r="D56" s="117"/>
      <c r="E56" s="117"/>
      <c r="F56" s="117"/>
      <c r="G56" s="117"/>
      <c r="H56" s="117"/>
      <c r="I56" s="117"/>
      <c r="J56" s="117"/>
      <c r="K56" s="117"/>
    </row>
    <row r="57" spans="1:11" ht="14.1" customHeight="1">
      <c r="A57" s="1"/>
      <c r="B57" s="1"/>
      <c r="C57" s="1"/>
      <c r="D57" s="117"/>
      <c r="E57" s="117"/>
      <c r="F57" s="117"/>
      <c r="G57" s="117"/>
      <c r="H57" s="117"/>
      <c r="I57" s="117"/>
      <c r="J57" s="117"/>
      <c r="K57" s="117"/>
    </row>
    <row r="58" spans="1:11" ht="14.1" customHeight="1">
      <c r="D58" s="117"/>
      <c r="E58" s="117"/>
      <c r="F58" s="117"/>
      <c r="G58" s="117"/>
      <c r="H58" s="117"/>
      <c r="I58" s="117"/>
      <c r="J58" s="117"/>
      <c r="K58" s="117"/>
    </row>
    <row r="59" spans="1:11" ht="14.1" customHeight="1">
      <c r="A59" s="40"/>
      <c r="B59" s="40"/>
      <c r="C59" s="40"/>
      <c r="D59" s="117"/>
      <c r="E59" s="117"/>
      <c r="F59" s="117"/>
      <c r="G59" s="117"/>
      <c r="H59" s="117"/>
      <c r="I59" s="117"/>
      <c r="J59" s="117"/>
      <c r="K59" s="117"/>
    </row>
    <row r="60" spans="1:11" ht="14.1" customHeight="1">
      <c r="A60" s="1"/>
      <c r="B60" s="1"/>
      <c r="C60" s="1"/>
      <c r="D60" s="117"/>
      <c r="E60" s="117"/>
      <c r="F60" s="117"/>
      <c r="G60" s="117"/>
      <c r="H60" s="117"/>
      <c r="I60" s="117"/>
      <c r="J60" s="117"/>
      <c r="K60" s="117"/>
    </row>
    <row r="64" spans="1:11" ht="14.1" customHeight="1">
      <c r="B64" s="38"/>
    </row>
    <row r="65" spans="2:4" ht="14.1" customHeight="1">
      <c r="B65" s="38"/>
    </row>
    <row r="69" spans="2:4" ht="14.1" customHeight="1">
      <c r="D69" s="62"/>
    </row>
    <row r="78" spans="2:4" ht="14.1" customHeight="1">
      <c r="D78" s="28"/>
    </row>
    <row r="79" spans="2:4" ht="14.1" customHeight="1">
      <c r="D79" s="39"/>
    </row>
    <row r="80" spans="2:4" ht="14.1" customHeight="1">
      <c r="D80" s="56"/>
    </row>
    <row r="81" spans="4:4" ht="14.1" customHeight="1">
      <c r="D81" s="68"/>
    </row>
    <row r="82" spans="4:4" ht="14.1" customHeight="1">
      <c r="D82" s="39"/>
    </row>
    <row r="100" spans="5:7" ht="14.1" customHeight="1">
      <c r="E100" s="38" t="s">
        <v>28</v>
      </c>
      <c r="F100">
        <f>COUNTA(D2:D99)</f>
        <v>23</v>
      </c>
      <c r="G100" s="70" t="s">
        <v>6</v>
      </c>
    </row>
    <row r="200" spans="4:4" ht="14.1" customHeight="1">
      <c r="D200" t="s">
        <v>25</v>
      </c>
    </row>
  </sheetData>
  <conditionalFormatting sqref="D61:D83">
    <cfRule type="expression" dxfId="50" priority="24">
      <formula>$X61="D"</formula>
    </cfRule>
  </conditionalFormatting>
  <conditionalFormatting sqref="D2">
    <cfRule type="expression" dxfId="49" priority="18">
      <formula>$X2="D"</formula>
    </cfRule>
  </conditionalFormatting>
  <conditionalFormatting sqref="D3">
    <cfRule type="expression" dxfId="48" priority="16">
      <formula>$X3="D"</formula>
    </cfRule>
  </conditionalFormatting>
  <conditionalFormatting sqref="D4">
    <cfRule type="expression" dxfId="47" priority="15">
      <formula>$X4="D"</formula>
    </cfRule>
  </conditionalFormatting>
  <conditionalFormatting sqref="D5">
    <cfRule type="expression" dxfId="46" priority="14">
      <formula>$X5="D"</formula>
    </cfRule>
  </conditionalFormatting>
  <conditionalFormatting sqref="D6">
    <cfRule type="expression" dxfId="45" priority="13">
      <formula>$X6="D"</formula>
    </cfRule>
  </conditionalFormatting>
  <conditionalFormatting sqref="D7">
    <cfRule type="expression" dxfId="44" priority="12">
      <formula>$X7="D"</formula>
    </cfRule>
  </conditionalFormatting>
  <conditionalFormatting sqref="D7">
    <cfRule type="expression" dxfId="43" priority="11">
      <formula>$X7="D"</formula>
    </cfRule>
  </conditionalFormatting>
  <conditionalFormatting sqref="D8">
    <cfRule type="expression" dxfId="42" priority="10">
      <formula>$X8="D"</formula>
    </cfRule>
  </conditionalFormatting>
  <conditionalFormatting sqref="D9">
    <cfRule type="expression" dxfId="41" priority="9">
      <formula>$X9="D"</formula>
    </cfRule>
  </conditionalFormatting>
  <conditionalFormatting sqref="D10">
    <cfRule type="expression" dxfId="40" priority="8">
      <formula>$X10="D"</formula>
    </cfRule>
  </conditionalFormatting>
  <conditionalFormatting sqref="D11">
    <cfRule type="expression" dxfId="39" priority="7">
      <formula>$X11="D"</formula>
    </cfRule>
  </conditionalFormatting>
  <conditionalFormatting sqref="D12">
    <cfRule type="expression" dxfId="38" priority="5">
      <formula>$X12="D"</formula>
    </cfRule>
  </conditionalFormatting>
  <conditionalFormatting sqref="D13">
    <cfRule type="expression" dxfId="37" priority="4">
      <formula>$X13="D"</formula>
    </cfRule>
  </conditionalFormatting>
  <conditionalFormatting sqref="D14">
    <cfRule type="expression" dxfId="36" priority="3">
      <formula>$X14="D"</formula>
    </cfRule>
  </conditionalFormatting>
  <conditionalFormatting sqref="D15">
    <cfRule type="expression" dxfId="35" priority="2">
      <formula>$X15="D"</formula>
    </cfRule>
  </conditionalFormatting>
  <conditionalFormatting sqref="D16">
    <cfRule type="expression" dxfId="34" priority="1">
      <formula>$X16="D"</formula>
    </cfRule>
  </conditionalFormatting>
  <pageMargins left="0.75" right="0.75" top="1" bottom="1" header="0.5" footer="0.5"/>
  <pageSetup paperSize="9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R200"/>
  <sheetViews>
    <sheetView zoomScale="162" workbookViewId="0">
      <selection activeCell="D2" sqref="D2:D23"/>
    </sheetView>
  </sheetViews>
  <sheetFormatPr baseColWidth="10" defaultColWidth="3.125" defaultRowHeight="14.1" customHeight="1"/>
  <cols>
    <col min="1" max="3" width="12.125" customWidth="1"/>
    <col min="4" max="4" width="20.75" bestFit="1" customWidth="1"/>
    <col min="5" max="5" width="12.125" style="38" customWidth="1"/>
    <col min="6" max="7" width="12.125" customWidth="1"/>
    <col min="8" max="8" width="0.125" customWidth="1"/>
    <col min="11" max="12" width="2.125" customWidth="1"/>
  </cols>
  <sheetData>
    <row r="1" spans="1:14" ht="14.1" customHeight="1">
      <c r="A1" s="77" t="s">
        <v>0</v>
      </c>
      <c r="B1" s="78"/>
      <c r="C1" s="78"/>
      <c r="D1" s="79" t="s">
        <v>1</v>
      </c>
      <c r="E1" s="78" t="s">
        <v>8</v>
      </c>
      <c r="F1" s="78"/>
      <c r="G1" s="78"/>
      <c r="H1" s="78"/>
      <c r="I1" s="78"/>
      <c r="J1" s="78"/>
      <c r="K1" s="78"/>
      <c r="L1" s="78"/>
      <c r="M1" s="78"/>
      <c r="N1" s="78"/>
    </row>
    <row r="2" spans="1:14" ht="14.1" customHeight="1">
      <c r="A2" s="80"/>
      <c r="B2" s="81"/>
      <c r="C2" s="81"/>
      <c r="D2" s="122" t="s">
        <v>161</v>
      </c>
      <c r="E2" s="83">
        <v>300</v>
      </c>
      <c r="F2" s="83"/>
      <c r="G2" s="83"/>
      <c r="H2" s="83"/>
      <c r="I2" s="83"/>
      <c r="J2" s="83"/>
      <c r="K2" s="83"/>
      <c r="L2" s="83"/>
      <c r="M2" s="83"/>
      <c r="N2" s="83"/>
    </row>
    <row r="3" spans="1:14" ht="14.1" customHeight="1">
      <c r="A3" s="84"/>
      <c r="B3" s="1"/>
      <c r="C3" s="1"/>
      <c r="D3" s="122" t="s">
        <v>166</v>
      </c>
      <c r="E3" s="86">
        <v>300</v>
      </c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87"/>
      <c r="D4" s="122" t="s">
        <v>185</v>
      </c>
      <c r="E4">
        <v>280</v>
      </c>
    </row>
    <row r="5" spans="1:14" ht="14.1" customHeight="1">
      <c r="A5" s="80"/>
      <c r="B5" s="81"/>
      <c r="C5" s="81"/>
      <c r="D5" s="122" t="s">
        <v>186</v>
      </c>
      <c r="E5" s="83">
        <v>280</v>
      </c>
      <c r="F5" s="83"/>
      <c r="G5" s="83"/>
      <c r="H5" s="83"/>
      <c r="I5" s="83"/>
      <c r="J5" s="83"/>
      <c r="K5" s="83"/>
      <c r="L5" s="83"/>
      <c r="M5" s="83"/>
      <c r="N5" s="83"/>
    </row>
    <row r="6" spans="1:14" ht="14.1" customHeight="1">
      <c r="A6" s="84"/>
      <c r="B6" s="1"/>
      <c r="C6" s="1"/>
      <c r="D6" s="122" t="s">
        <v>173</v>
      </c>
      <c r="E6" s="86">
        <v>260</v>
      </c>
      <c r="F6" s="86"/>
      <c r="G6" s="86"/>
      <c r="H6" s="86"/>
      <c r="I6" s="86"/>
      <c r="J6" s="86"/>
      <c r="K6" s="86"/>
      <c r="L6" s="86"/>
      <c r="M6" s="86"/>
      <c r="N6" s="86"/>
    </row>
    <row r="7" spans="1:14" ht="14.1" customHeight="1">
      <c r="A7" s="87"/>
      <c r="D7" s="122" t="s">
        <v>180</v>
      </c>
      <c r="E7">
        <v>260</v>
      </c>
    </row>
    <row r="8" spans="1:14" ht="17.100000000000001" customHeight="1">
      <c r="A8" s="80"/>
      <c r="B8" s="81"/>
      <c r="C8" s="81"/>
      <c r="D8" s="122" t="s">
        <v>167</v>
      </c>
      <c r="E8" s="83">
        <v>240</v>
      </c>
      <c r="F8" s="83"/>
      <c r="G8" s="83"/>
      <c r="H8" s="83"/>
      <c r="I8" s="83"/>
      <c r="J8" s="83"/>
      <c r="K8" s="83"/>
      <c r="L8" s="83"/>
      <c r="M8" s="83"/>
      <c r="N8" s="83"/>
    </row>
    <row r="9" spans="1:14" ht="15" customHeight="1">
      <c r="A9" s="84"/>
      <c r="B9" s="1"/>
      <c r="C9" s="1"/>
      <c r="D9" s="122" t="s">
        <v>187</v>
      </c>
      <c r="E9" s="86">
        <v>240</v>
      </c>
      <c r="F9" s="86"/>
      <c r="G9" s="86"/>
      <c r="H9" s="86"/>
      <c r="I9" s="86"/>
      <c r="J9" s="86"/>
      <c r="K9" s="86"/>
      <c r="L9" s="86"/>
      <c r="M9" s="86"/>
      <c r="N9" s="86"/>
    </row>
    <row r="10" spans="1:14" ht="14.1" customHeight="1">
      <c r="A10" s="87"/>
      <c r="D10" s="122" t="s">
        <v>175</v>
      </c>
      <c r="E10">
        <v>220</v>
      </c>
    </row>
    <row r="11" spans="1:14" ht="14.1" customHeight="1">
      <c r="A11" s="80"/>
      <c r="B11" s="81"/>
      <c r="C11" s="81"/>
      <c r="D11" s="122" t="s">
        <v>178</v>
      </c>
      <c r="E11" s="83">
        <v>220</v>
      </c>
      <c r="F11" s="83"/>
      <c r="G11" s="83"/>
      <c r="H11" s="83"/>
      <c r="I11" s="83"/>
      <c r="J11" s="83"/>
      <c r="K11" s="83"/>
      <c r="L11" s="83"/>
      <c r="M11" s="83"/>
      <c r="N11" s="83"/>
    </row>
    <row r="12" spans="1:14" ht="14.1" customHeight="1">
      <c r="A12" s="84"/>
      <c r="B12" s="1"/>
      <c r="C12" s="1"/>
      <c r="D12" s="122" t="s">
        <v>171</v>
      </c>
      <c r="E12" s="86">
        <v>200</v>
      </c>
      <c r="F12" s="86"/>
      <c r="G12" s="86"/>
      <c r="H12" s="86"/>
      <c r="I12" s="86"/>
      <c r="J12" s="86"/>
      <c r="K12" s="86"/>
      <c r="L12" s="86"/>
      <c r="M12" s="86"/>
      <c r="N12" s="86"/>
    </row>
    <row r="13" spans="1:14" ht="14.1" customHeight="1">
      <c r="A13" s="87"/>
      <c r="D13" s="122" t="s">
        <v>162</v>
      </c>
      <c r="E13">
        <v>200</v>
      </c>
    </row>
    <row r="14" spans="1:14" ht="14.1" customHeight="1">
      <c r="A14" s="80"/>
      <c r="B14" s="81"/>
      <c r="C14" s="81"/>
      <c r="D14" s="122" t="s">
        <v>169</v>
      </c>
      <c r="E14" s="83">
        <v>190</v>
      </c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4.1" customHeight="1">
      <c r="A15" s="84"/>
      <c r="B15" s="1"/>
      <c r="C15" s="1"/>
      <c r="D15" s="122" t="s">
        <v>168</v>
      </c>
      <c r="E15" s="86">
        <v>190</v>
      </c>
      <c r="F15" s="86"/>
      <c r="G15" s="86"/>
      <c r="H15" s="86"/>
      <c r="I15" s="86"/>
      <c r="J15" s="86"/>
      <c r="K15" s="86"/>
      <c r="L15" s="86"/>
      <c r="M15" s="86"/>
      <c r="N15" s="86"/>
    </row>
    <row r="16" spans="1:14" ht="14.1" customHeight="1">
      <c r="A16" s="87"/>
      <c r="D16" s="122" t="s">
        <v>165</v>
      </c>
      <c r="E16">
        <v>180</v>
      </c>
    </row>
    <row r="17" spans="1:44" ht="15" customHeight="1">
      <c r="A17" s="80"/>
      <c r="B17" s="81"/>
      <c r="C17" s="81"/>
      <c r="D17" s="122" t="s">
        <v>188</v>
      </c>
      <c r="E17" s="83">
        <v>180</v>
      </c>
      <c r="F17" s="83"/>
      <c r="G17" s="83"/>
      <c r="H17" s="83"/>
      <c r="I17" s="83"/>
      <c r="J17" s="83"/>
      <c r="K17" s="83"/>
      <c r="L17" s="83"/>
      <c r="M17" s="83"/>
      <c r="N17" s="83"/>
    </row>
    <row r="18" spans="1:44" ht="14.1" customHeight="1">
      <c r="A18" s="84"/>
      <c r="B18" s="1"/>
      <c r="C18" s="1"/>
      <c r="D18" s="122" t="s">
        <v>189</v>
      </c>
      <c r="E18" s="86">
        <v>170</v>
      </c>
      <c r="F18" s="86"/>
      <c r="G18" s="86"/>
      <c r="H18" s="86"/>
      <c r="I18" s="86"/>
      <c r="J18" s="86"/>
      <c r="K18" s="86"/>
      <c r="L18" s="86"/>
      <c r="M18" s="86"/>
      <c r="N18" s="86"/>
    </row>
    <row r="19" spans="1:44" ht="14.1" customHeight="1">
      <c r="A19" s="87"/>
      <c r="D19" s="122" t="s">
        <v>172</v>
      </c>
      <c r="E19">
        <v>170</v>
      </c>
      <c r="AR19" t="s">
        <v>9</v>
      </c>
    </row>
    <row r="20" spans="1:44" ht="14.1" customHeight="1">
      <c r="A20" s="80"/>
      <c r="B20" s="81"/>
      <c r="C20" s="81"/>
      <c r="D20" s="122" t="s">
        <v>179</v>
      </c>
      <c r="E20" s="83">
        <v>160</v>
      </c>
      <c r="F20" s="83"/>
      <c r="G20" s="83"/>
      <c r="H20" s="83"/>
      <c r="I20" s="83"/>
      <c r="J20" s="83"/>
      <c r="K20" s="83"/>
      <c r="L20" s="83"/>
      <c r="M20" s="83"/>
      <c r="N20" s="83"/>
      <c r="AR20" t="s">
        <v>10</v>
      </c>
    </row>
    <row r="21" spans="1:44" ht="14.1" customHeight="1">
      <c r="A21" s="84"/>
      <c r="B21" s="1"/>
      <c r="C21" s="1"/>
      <c r="D21" s="122" t="s">
        <v>182</v>
      </c>
      <c r="E21" s="86">
        <v>160</v>
      </c>
      <c r="F21" s="86"/>
      <c r="G21" s="86"/>
      <c r="H21" s="86"/>
      <c r="I21" s="86"/>
      <c r="J21" s="86"/>
      <c r="K21" s="86"/>
      <c r="L21" s="86"/>
      <c r="M21" s="86"/>
      <c r="N21" s="86"/>
    </row>
    <row r="22" spans="1:44" ht="14.1" customHeight="1">
      <c r="A22" s="87"/>
      <c r="D22" s="122" t="s">
        <v>177</v>
      </c>
      <c r="E22">
        <v>150</v>
      </c>
      <c r="AR22" t="s">
        <v>19</v>
      </c>
    </row>
    <row r="23" spans="1:44" ht="14.1" customHeight="1">
      <c r="A23" s="80"/>
      <c r="B23" s="81"/>
      <c r="C23" s="81"/>
      <c r="D23" s="122" t="s">
        <v>170</v>
      </c>
      <c r="E23" s="83">
        <v>150</v>
      </c>
      <c r="F23" s="83"/>
      <c r="G23" s="83"/>
      <c r="H23" s="83"/>
      <c r="I23" s="83"/>
      <c r="J23" s="83"/>
      <c r="K23" s="83"/>
      <c r="L23" s="83"/>
      <c r="M23" s="83"/>
      <c r="N23" s="83"/>
      <c r="AR23" t="s">
        <v>11</v>
      </c>
    </row>
    <row r="24" spans="1:44" ht="14.1" customHeight="1">
      <c r="A24" s="84"/>
      <c r="B24" s="1"/>
      <c r="C24" s="1"/>
      <c r="D24" s="114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44" ht="14.1" customHeight="1">
      <c r="A25" s="87"/>
      <c r="E25"/>
      <c r="AR25" t="s">
        <v>12</v>
      </c>
    </row>
    <row r="26" spans="1:44" ht="14.1" customHeight="1">
      <c r="A26" s="80"/>
      <c r="B26" s="81"/>
      <c r="C26" s="81"/>
      <c r="D26" s="113"/>
      <c r="E26" s="83"/>
      <c r="F26" s="83"/>
      <c r="G26" s="83"/>
      <c r="H26" s="83"/>
      <c r="I26" s="83"/>
      <c r="J26" s="83"/>
      <c r="K26" s="83"/>
      <c r="L26" s="83"/>
      <c r="M26" s="83"/>
      <c r="N26" s="83"/>
      <c r="AR26" t="s">
        <v>13</v>
      </c>
    </row>
    <row r="27" spans="1:44" ht="14.1" customHeight="1">
      <c r="A27" s="84"/>
      <c r="B27" s="1"/>
      <c r="C27" s="1"/>
      <c r="D27" s="114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1:44" ht="14.1" customHeight="1">
      <c r="A28" s="87"/>
      <c r="E28"/>
      <c r="AR28" t="s">
        <v>14</v>
      </c>
    </row>
    <row r="29" spans="1:44" ht="14.1" customHeight="1">
      <c r="A29" s="80"/>
      <c r="B29" s="81"/>
      <c r="C29" s="81"/>
      <c r="E29" s="83"/>
      <c r="F29" s="113"/>
      <c r="G29" s="83"/>
      <c r="H29" s="83"/>
      <c r="I29" s="83"/>
      <c r="J29" s="83"/>
      <c r="K29" s="83"/>
      <c r="L29" s="83"/>
      <c r="M29" s="83"/>
      <c r="N29" s="83"/>
      <c r="AR29" t="s">
        <v>15</v>
      </c>
    </row>
    <row r="30" spans="1:44" ht="14.1" customHeight="1">
      <c r="A30" s="84"/>
      <c r="B30" s="1"/>
      <c r="C30" s="1"/>
      <c r="D30" s="114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1:44" ht="14.1" customHeight="1">
      <c r="A31" s="87"/>
      <c r="E31"/>
    </row>
    <row r="32" spans="1:44" ht="14.1" customHeight="1">
      <c r="A32" s="80"/>
      <c r="B32" s="81"/>
      <c r="C32" s="81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ht="14.1" customHeight="1">
      <c r="A33" s="84"/>
      <c r="B33" s="1"/>
      <c r="C33" s="1"/>
      <c r="D33" s="85"/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1:14" ht="14.1" customHeight="1">
      <c r="A34" s="87"/>
      <c r="E34"/>
    </row>
    <row r="35" spans="1:14" ht="14.1" customHeight="1">
      <c r="A35" s="80"/>
      <c r="B35" s="81"/>
      <c r="C35" s="81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ht="14.1" customHeight="1">
      <c r="A36" s="84"/>
      <c r="B36" s="1"/>
      <c r="C36" s="1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ht="14.1" customHeight="1">
      <c r="A37" s="87"/>
      <c r="E37"/>
    </row>
    <row r="38" spans="1:14" ht="14.1" customHeight="1">
      <c r="A38" s="80"/>
      <c r="B38" s="81"/>
      <c r="C38" s="81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1:14" ht="14.1" customHeight="1">
      <c r="A39" s="84"/>
      <c r="B39" s="1"/>
      <c r="C39" s="1"/>
      <c r="D39" s="85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1:14" ht="14.1" customHeight="1">
      <c r="A40" s="87"/>
      <c r="E40"/>
    </row>
    <row r="41" spans="1:14" ht="14.1" customHeight="1">
      <c r="A41" s="80"/>
      <c r="B41" s="81"/>
      <c r="C41" s="81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4" ht="14.1" customHeight="1">
      <c r="A42" s="84"/>
      <c r="B42" s="1"/>
      <c r="C42" s="1"/>
      <c r="D42" s="85"/>
      <c r="E42" s="86"/>
      <c r="F42" s="86"/>
      <c r="G42" s="86"/>
      <c r="H42" s="86"/>
      <c r="I42" s="86"/>
      <c r="J42" s="86"/>
      <c r="K42" s="86"/>
      <c r="L42" s="86"/>
      <c r="M42" s="86"/>
      <c r="N42" s="86"/>
    </row>
    <row r="43" spans="1:14" ht="14.1" customHeight="1">
      <c r="E43"/>
    </row>
    <row r="44" spans="1:14" ht="14.1" customHeight="1">
      <c r="A44" s="40"/>
      <c r="B44" s="40"/>
      <c r="C44" s="40"/>
      <c r="D44" s="40"/>
      <c r="E44" s="40"/>
    </row>
    <row r="45" spans="1:14" ht="14.1" customHeight="1">
      <c r="A45" s="1"/>
      <c r="B45" s="1"/>
      <c r="C45" s="1"/>
      <c r="D45" s="1"/>
      <c r="E45" s="1"/>
    </row>
    <row r="46" spans="1:14" ht="14.1" customHeight="1">
      <c r="E46"/>
    </row>
    <row r="47" spans="1:14" ht="14.1" customHeight="1">
      <c r="A47" s="40"/>
      <c r="B47" s="40"/>
      <c r="C47" s="40"/>
      <c r="D47" s="40"/>
      <c r="E47" s="40"/>
    </row>
    <row r="48" spans="1:14" ht="14.1" customHeight="1">
      <c r="A48" s="1"/>
      <c r="B48" s="1"/>
      <c r="C48" s="1"/>
      <c r="D48" s="1"/>
      <c r="E48" s="1"/>
    </row>
    <row r="49" spans="1:5" ht="14.1" customHeight="1">
      <c r="E49"/>
    </row>
    <row r="50" spans="1:5" ht="14.1" customHeight="1">
      <c r="A50" s="40"/>
      <c r="B50" s="40"/>
      <c r="C50" s="40"/>
      <c r="D50" s="40"/>
      <c r="E50" s="40"/>
    </row>
    <row r="51" spans="1:5" ht="14.1" customHeight="1">
      <c r="A51" s="1"/>
      <c r="B51" s="1"/>
      <c r="C51" s="1"/>
      <c r="D51" s="1"/>
      <c r="E51" s="1"/>
    </row>
    <row r="52" spans="1:5" ht="14.1" customHeight="1">
      <c r="E52"/>
    </row>
    <row r="53" spans="1:5" ht="14.1" customHeight="1">
      <c r="A53" s="40"/>
      <c r="B53" s="40"/>
      <c r="C53" s="40"/>
      <c r="D53" s="40"/>
      <c r="E53" s="40"/>
    </row>
    <row r="54" spans="1:5" ht="14.1" customHeight="1">
      <c r="A54" s="1"/>
      <c r="B54" s="1"/>
      <c r="C54" s="1"/>
      <c r="D54" s="1"/>
      <c r="E54" s="1"/>
    </row>
    <row r="55" spans="1:5" ht="14.1" customHeight="1">
      <c r="E55"/>
    </row>
    <row r="56" spans="1:5" ht="14.1" customHeight="1">
      <c r="A56" s="40"/>
      <c r="B56" s="40"/>
      <c r="C56" s="40"/>
      <c r="D56" s="40"/>
      <c r="E56" s="40"/>
    </row>
    <row r="57" spans="1:5" ht="14.1" customHeight="1">
      <c r="A57" s="1"/>
      <c r="B57" s="1"/>
      <c r="C57" s="1"/>
      <c r="D57" s="1"/>
      <c r="E57" s="1"/>
    </row>
    <row r="58" spans="1:5" ht="14.1" customHeight="1">
      <c r="E58"/>
    </row>
    <row r="59" spans="1:5" ht="14.1" customHeight="1">
      <c r="A59" s="40"/>
      <c r="B59" s="40"/>
      <c r="C59" s="40"/>
      <c r="D59" s="40"/>
      <c r="E59" s="40"/>
    </row>
    <row r="60" spans="1:5" ht="14.1" customHeight="1">
      <c r="A60" s="1"/>
      <c r="B60" s="1"/>
      <c r="C60" s="1"/>
      <c r="D60" s="1"/>
      <c r="E60" s="1"/>
    </row>
    <row r="64" spans="1:5" ht="14.1" customHeight="1">
      <c r="B64" s="38"/>
    </row>
    <row r="65" spans="2:4" ht="14.1" customHeight="1">
      <c r="B65" s="38"/>
    </row>
    <row r="69" spans="2:4" ht="14.1" customHeight="1">
      <c r="D69" s="62"/>
    </row>
    <row r="78" spans="2:4" ht="14.1" customHeight="1">
      <c r="D78" s="28"/>
    </row>
    <row r="79" spans="2:4" ht="14.1" customHeight="1">
      <c r="D79" s="39"/>
    </row>
    <row r="80" spans="2:4" ht="14.1" customHeight="1">
      <c r="D80" s="56"/>
    </row>
    <row r="81" spans="4:4" ht="14.1" customHeight="1">
      <c r="D81" s="68"/>
    </row>
    <row r="82" spans="4:4" ht="14.1" customHeight="1">
      <c r="D82" s="39"/>
    </row>
    <row r="100" spans="5:7" ht="14.1" customHeight="1">
      <c r="E100" s="38" t="s">
        <v>28</v>
      </c>
      <c r="F100">
        <f>COUNTA(D2:D99)</f>
        <v>22</v>
      </c>
      <c r="G100" s="70"/>
    </row>
    <row r="200" spans="4:4" ht="14.1" customHeight="1">
      <c r="D200" t="s">
        <v>25</v>
      </c>
    </row>
  </sheetData>
  <conditionalFormatting sqref="D61:D83">
    <cfRule type="expression" dxfId="33" priority="2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F200"/>
  <sheetViews>
    <sheetView zoomScale="113" workbookViewId="0">
      <selection activeCell="D9" sqref="D9"/>
    </sheetView>
  </sheetViews>
  <sheetFormatPr baseColWidth="10" defaultColWidth="10.625" defaultRowHeight="14.25"/>
  <cols>
    <col min="1" max="3" width="12.125" customWidth="1"/>
    <col min="4" max="4" width="24.875" customWidth="1"/>
    <col min="5" max="5" width="12.125" style="38" customWidth="1"/>
    <col min="6" max="7" width="12.125" customWidth="1"/>
  </cols>
  <sheetData>
    <row r="1" spans="1:5" ht="15.75">
      <c r="A1" s="19" t="s">
        <v>0</v>
      </c>
      <c r="B1" s="20"/>
      <c r="C1" s="21"/>
      <c r="D1" s="22" t="s">
        <v>1</v>
      </c>
      <c r="E1" s="41" t="s">
        <v>8</v>
      </c>
    </row>
    <row r="2" spans="1:5" ht="15">
      <c r="A2" s="40"/>
      <c r="B2" s="40"/>
      <c r="C2" s="40"/>
      <c r="D2" s="117"/>
    </row>
    <row r="3" spans="1:5" ht="15">
      <c r="A3" s="1"/>
      <c r="B3" s="1"/>
      <c r="C3" s="1"/>
      <c r="D3" s="118"/>
      <c r="E3" s="71"/>
    </row>
    <row r="4" spans="1:5" ht="15">
      <c r="D4" s="117"/>
      <c r="E4" s="72"/>
    </row>
    <row r="5" spans="1:5" ht="15">
      <c r="A5" s="40"/>
      <c r="B5" s="40"/>
      <c r="C5" s="40"/>
      <c r="D5" s="118"/>
    </row>
    <row r="6" spans="1:5" ht="15">
      <c r="A6" s="1"/>
      <c r="B6" s="1"/>
      <c r="C6" s="1"/>
      <c r="D6" s="117"/>
      <c r="E6" s="71"/>
    </row>
    <row r="7" spans="1:5" ht="15">
      <c r="D7" s="118"/>
      <c r="E7" s="72"/>
    </row>
    <row r="8" spans="1:5" ht="15">
      <c r="A8" s="40"/>
      <c r="B8" s="40"/>
      <c r="C8" s="40"/>
      <c r="D8" s="117"/>
    </row>
    <row r="9" spans="1:5" ht="15">
      <c r="A9" s="1"/>
      <c r="B9" s="1"/>
      <c r="C9" s="1"/>
      <c r="D9" s="118"/>
      <c r="E9" s="71"/>
    </row>
    <row r="10" spans="1:5" ht="15">
      <c r="D10" s="118"/>
      <c r="E10" s="72"/>
    </row>
    <row r="11" spans="1:5" ht="15">
      <c r="A11" s="40"/>
      <c r="B11" s="40"/>
      <c r="C11" s="40"/>
      <c r="D11" s="118"/>
    </row>
    <row r="12" spans="1:5" ht="15">
      <c r="A12" s="1"/>
      <c r="B12" s="1"/>
      <c r="C12" s="1"/>
      <c r="D12" s="117"/>
      <c r="E12" s="71"/>
    </row>
    <row r="13" spans="1:5" ht="15">
      <c r="D13" s="118"/>
      <c r="E13" s="72"/>
    </row>
    <row r="14" spans="1:5" ht="15">
      <c r="A14" s="40"/>
      <c r="B14" s="40"/>
      <c r="C14" s="40"/>
      <c r="D14" s="117"/>
    </row>
    <row r="15" spans="1:5" ht="15">
      <c r="A15" s="1"/>
      <c r="B15" s="1"/>
      <c r="C15" s="1"/>
      <c r="D15" s="118"/>
      <c r="E15" s="71"/>
    </row>
    <row r="16" spans="1:5" ht="15">
      <c r="D16" s="117"/>
      <c r="E16" s="72"/>
    </row>
    <row r="17" spans="1:5" ht="15">
      <c r="A17" s="40"/>
      <c r="B17" s="40"/>
      <c r="C17" s="40"/>
      <c r="D17" s="118"/>
    </row>
    <row r="18" spans="1:5" ht="15">
      <c r="A18" s="1"/>
      <c r="B18" s="1"/>
      <c r="C18" s="1"/>
      <c r="D18" s="117"/>
      <c r="E18" s="71"/>
    </row>
    <row r="19" spans="1:5" ht="15">
      <c r="D19" s="118"/>
      <c r="E19" s="72"/>
    </row>
    <row r="20" spans="1:5">
      <c r="A20" s="40"/>
      <c r="B20" s="40"/>
      <c r="C20" s="40"/>
    </row>
    <row r="21" spans="1:5">
      <c r="A21" s="1"/>
      <c r="B21" s="1"/>
      <c r="C21" s="1"/>
      <c r="D21" s="113"/>
      <c r="E21" s="71"/>
    </row>
    <row r="23" spans="1:5">
      <c r="A23" s="40"/>
      <c r="B23" s="40"/>
      <c r="C23" s="40"/>
      <c r="D23" s="113"/>
      <c r="E23" s="71"/>
    </row>
    <row r="24" spans="1:5">
      <c r="A24" s="1"/>
      <c r="B24" s="1"/>
      <c r="C24" s="1"/>
      <c r="D24" s="114"/>
      <c r="E24" s="72"/>
    </row>
    <row r="26" spans="1:5">
      <c r="A26" s="40"/>
      <c r="B26" s="40"/>
      <c r="C26" s="40"/>
      <c r="D26" s="113"/>
      <c r="E26" s="71"/>
    </row>
    <row r="27" spans="1:5">
      <c r="A27" s="1"/>
      <c r="B27" s="1"/>
      <c r="C27" s="1"/>
      <c r="D27" s="114"/>
      <c r="E27" s="72"/>
    </row>
    <row r="29" spans="1:5">
      <c r="A29" s="40"/>
      <c r="B29" s="40"/>
      <c r="C29" s="40"/>
      <c r="D29" s="113"/>
      <c r="E29" s="71"/>
    </row>
    <row r="30" spans="1:5">
      <c r="A30" s="1"/>
      <c r="B30" s="1"/>
      <c r="C30" s="1"/>
      <c r="D30" s="114"/>
      <c r="E30" s="72"/>
    </row>
    <row r="31" spans="1:5">
      <c r="D31" s="88"/>
    </row>
    <row r="32" spans="1:5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32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N200"/>
  <sheetViews>
    <sheetView topLeftCell="B1" zoomScale="113" workbookViewId="0">
      <selection activeCell="E16" sqref="E16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14" ht="15.75">
      <c r="A1" s="89" t="s">
        <v>0</v>
      </c>
      <c r="B1" s="78"/>
      <c r="C1" s="78"/>
      <c r="D1" s="90" t="s">
        <v>1</v>
      </c>
      <c r="E1" s="78" t="s">
        <v>8</v>
      </c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91"/>
      <c r="B2" s="81"/>
      <c r="C2" s="81"/>
      <c r="D2" s="122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22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94"/>
      <c r="D4" s="122"/>
      <c r="E4"/>
    </row>
    <row r="5" spans="1:14">
      <c r="A5" s="91"/>
      <c r="B5" s="81"/>
      <c r="C5" s="81"/>
      <c r="D5" s="122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22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A7" s="94"/>
      <c r="D7" s="122"/>
      <c r="E7"/>
    </row>
    <row r="8" spans="1:14" ht="13.35" customHeight="1">
      <c r="A8" s="91"/>
      <c r="B8" s="81"/>
      <c r="C8" s="81"/>
      <c r="D8" s="122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4"/>
      <c r="B9" s="1"/>
      <c r="C9" s="1"/>
      <c r="D9" s="122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A10" s="94"/>
      <c r="D10" s="122"/>
      <c r="E10"/>
    </row>
    <row r="11" spans="1:14" ht="13.35" customHeight="1">
      <c r="A11" s="91"/>
      <c r="B11" s="81"/>
      <c r="C11" s="81"/>
      <c r="D11" s="122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4"/>
      <c r="B12" s="1"/>
      <c r="C12" s="1"/>
      <c r="D12" s="122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A13" s="94"/>
      <c r="D13" s="122"/>
      <c r="E13"/>
    </row>
    <row r="14" spans="1:14">
      <c r="A14" s="91"/>
      <c r="B14" s="81"/>
      <c r="C14" s="81"/>
      <c r="D14" s="122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D15" s="122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A16" s="94"/>
      <c r="D16" s="122"/>
      <c r="E16"/>
    </row>
    <row r="17" spans="1:14">
      <c r="A17" s="91"/>
      <c r="B17" s="81"/>
      <c r="C17" s="81"/>
      <c r="D17" s="122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22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94"/>
      <c r="D19" s="122"/>
      <c r="E19"/>
    </row>
    <row r="20" spans="1:14" ht="15">
      <c r="A20" s="91"/>
      <c r="B20" s="81"/>
      <c r="C20" s="81"/>
      <c r="D20" s="117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15">
      <c r="A21" s="84"/>
      <c r="B21" s="1"/>
      <c r="C21" s="1"/>
      <c r="D21" s="118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 ht="15">
      <c r="A22" s="94"/>
      <c r="D22" s="117"/>
      <c r="E22"/>
    </row>
    <row r="23" spans="1:14" ht="15">
      <c r="A23" s="91"/>
      <c r="B23" s="81"/>
      <c r="C23" s="81"/>
      <c r="D23" s="118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4"/>
      <c r="B24" s="1"/>
      <c r="C24" s="1"/>
      <c r="D24" s="93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>
      <c r="A25" s="94"/>
      <c r="E25"/>
    </row>
    <row r="26" spans="1:14">
      <c r="A26" s="91"/>
      <c r="B26" s="81"/>
      <c r="C26" s="81"/>
      <c r="D26" s="92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4">
      <c r="A27" s="84"/>
      <c r="B27" s="1"/>
      <c r="C27" s="1"/>
      <c r="D27" s="93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1:14">
      <c r="A28" s="94"/>
      <c r="E28"/>
    </row>
    <row r="29" spans="1:14">
      <c r="A29" s="91"/>
      <c r="B29" s="81"/>
      <c r="C29" s="81"/>
      <c r="D29" s="92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1:14">
      <c r="A30" s="84"/>
      <c r="B30" s="1"/>
      <c r="C30" s="1"/>
      <c r="D30" s="93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1:14">
      <c r="A31" s="94"/>
      <c r="E31"/>
    </row>
    <row r="32" spans="1:14">
      <c r="A32" s="91"/>
      <c r="B32" s="81"/>
      <c r="C32" s="81"/>
      <c r="D32" s="92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>
      <c r="A33" s="84"/>
      <c r="B33" s="1"/>
      <c r="C33" s="1"/>
      <c r="D33" s="93"/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1:14">
      <c r="A34" s="94"/>
      <c r="E34"/>
    </row>
    <row r="35" spans="1:14">
      <c r="A35" s="91"/>
      <c r="B35" s="81"/>
      <c r="C35" s="81"/>
      <c r="D35" s="92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>
      <c r="A36" s="84"/>
      <c r="B36" s="1"/>
      <c r="C36" s="1"/>
      <c r="D36" s="93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>
      <c r="A37" s="94"/>
      <c r="E37"/>
    </row>
    <row r="38" spans="1:14">
      <c r="A38" s="40"/>
      <c r="B38" s="40"/>
      <c r="C38" s="40"/>
      <c r="D38" s="40"/>
      <c r="E38" s="71"/>
    </row>
    <row r="39" spans="1:14">
      <c r="A39" s="1"/>
      <c r="B39" s="1"/>
      <c r="C39" s="1"/>
      <c r="D39" s="1"/>
      <c r="E39" s="72"/>
    </row>
    <row r="41" spans="1:14">
      <c r="A41" s="40"/>
      <c r="B41" s="40"/>
      <c r="C41" s="40"/>
      <c r="D41" s="40"/>
      <c r="E41" s="71"/>
    </row>
    <row r="42" spans="1:14">
      <c r="A42" s="1"/>
      <c r="B42" s="1"/>
      <c r="C42" s="1"/>
      <c r="D42" s="1"/>
      <c r="E42" s="72"/>
    </row>
    <row r="44" spans="1:14">
      <c r="A44" s="40"/>
      <c r="B44" s="40"/>
      <c r="C44" s="40"/>
      <c r="D44" s="40"/>
      <c r="E44" s="71"/>
    </row>
    <row r="45" spans="1:14">
      <c r="A45" s="1"/>
      <c r="B45" s="1"/>
      <c r="C45" s="1"/>
      <c r="D45" s="1"/>
      <c r="E45" s="72"/>
    </row>
    <row r="47" spans="1:14">
      <c r="A47" s="40"/>
      <c r="B47" s="40"/>
      <c r="C47" s="40"/>
      <c r="D47" s="40"/>
      <c r="E47" s="71"/>
    </row>
    <row r="48" spans="1:14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31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N200"/>
  <sheetViews>
    <sheetView topLeftCell="A12" zoomScale="197" workbookViewId="0">
      <selection activeCell="D2" sqref="D2:D23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>
      <c r="A2" s="80"/>
      <c r="B2" s="81"/>
      <c r="C2" s="81"/>
      <c r="D2" s="122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22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87"/>
      <c r="D4" s="122"/>
      <c r="E4"/>
    </row>
    <row r="5" spans="1:14">
      <c r="A5" s="80"/>
      <c r="B5" s="81"/>
      <c r="C5" s="81"/>
      <c r="D5" s="122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22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A7" s="87"/>
      <c r="D7" s="122"/>
      <c r="E7"/>
    </row>
    <row r="8" spans="1:14" ht="13.35" customHeight="1">
      <c r="A8" s="80"/>
      <c r="B8" s="81"/>
      <c r="C8" s="81"/>
      <c r="D8" s="122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4"/>
      <c r="B9" s="1"/>
      <c r="C9" s="1"/>
      <c r="D9" s="122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A10" s="87"/>
      <c r="D10" s="122"/>
      <c r="E10"/>
    </row>
    <row r="11" spans="1:14" ht="13.35" customHeight="1">
      <c r="A11" s="80"/>
      <c r="B11" s="81"/>
      <c r="C11" s="81"/>
      <c r="D11" s="122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4"/>
      <c r="B12" s="1"/>
      <c r="C12" s="1"/>
      <c r="D12" s="122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A13" s="87"/>
      <c r="D13" s="122"/>
      <c r="E13"/>
    </row>
    <row r="14" spans="1:14">
      <c r="A14" s="80"/>
      <c r="B14" s="81"/>
      <c r="C14" s="81"/>
      <c r="D14" s="122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D15" s="122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A16" s="87"/>
      <c r="D16" s="122"/>
      <c r="E16"/>
    </row>
    <row r="17" spans="1:14">
      <c r="A17" s="80"/>
      <c r="B17" s="81"/>
      <c r="C17" s="81"/>
      <c r="D17" s="122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22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87"/>
      <c r="D19" s="122"/>
      <c r="E19"/>
    </row>
    <row r="20" spans="1:14">
      <c r="A20" s="80"/>
      <c r="B20" s="81"/>
      <c r="C20" s="81"/>
      <c r="D20" s="122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4"/>
      <c r="B21" s="1"/>
      <c r="C21" s="1"/>
      <c r="D21" s="122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>
      <c r="A22" s="87"/>
      <c r="D22" s="122"/>
      <c r="E22"/>
    </row>
    <row r="23" spans="1:14">
      <c r="A23" s="80"/>
      <c r="B23" s="81"/>
      <c r="C23" s="81"/>
      <c r="D23" s="122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4"/>
      <c r="B24" s="1"/>
      <c r="C24" s="1"/>
      <c r="D24" s="85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>
      <c r="A25" s="87"/>
      <c r="E25"/>
    </row>
    <row r="26" spans="1:14">
      <c r="E26"/>
    </row>
    <row r="27" spans="1:14">
      <c r="A27" s="1"/>
      <c r="B27" s="1"/>
      <c r="C27" s="1"/>
      <c r="D27" s="1"/>
      <c r="E27" s="72"/>
    </row>
    <row r="29" spans="1:14">
      <c r="A29" s="40"/>
      <c r="B29" s="40"/>
      <c r="C29" s="40"/>
      <c r="D29" s="40"/>
      <c r="E29" s="71"/>
    </row>
    <row r="30" spans="1:14">
      <c r="A30" s="1"/>
      <c r="B30" s="1"/>
      <c r="C30" s="1"/>
      <c r="D30" s="1"/>
      <c r="E30" s="72"/>
    </row>
    <row r="32" spans="1:14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30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N200"/>
  <sheetViews>
    <sheetView topLeftCell="A2" zoomScale="217" zoomScaleNormal="115" workbookViewId="0">
      <selection activeCell="E17" sqref="E17"/>
    </sheetView>
  </sheetViews>
  <sheetFormatPr baseColWidth="10" defaultColWidth="10.625" defaultRowHeight="14.25"/>
  <cols>
    <col min="1" max="3" width="12.125" customWidth="1"/>
    <col min="4" max="4" width="19.625" bestFit="1" customWidth="1"/>
    <col min="5" max="5" width="12.125" style="38" customWidth="1"/>
    <col min="6" max="6" width="12.125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>
      <c r="A2" s="98"/>
      <c r="B2" s="81"/>
      <c r="C2" s="81"/>
      <c r="D2" s="119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4"/>
      <c r="B3" s="1"/>
      <c r="C3" s="1"/>
      <c r="D3" s="119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A4" s="99"/>
      <c r="D4" s="119"/>
      <c r="E4"/>
    </row>
    <row r="5" spans="1:14">
      <c r="A5" s="98"/>
      <c r="B5" s="81"/>
      <c r="C5" s="81"/>
      <c r="D5" s="119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4"/>
      <c r="B6" s="1"/>
      <c r="C6" s="1"/>
      <c r="D6" s="119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A7" s="99"/>
      <c r="D7" s="119"/>
      <c r="E7"/>
    </row>
    <row r="8" spans="1:14" ht="13.35" customHeight="1">
      <c r="A8" s="98"/>
      <c r="B8" s="81"/>
      <c r="C8" s="81"/>
      <c r="D8" s="119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4"/>
      <c r="B9" s="1"/>
      <c r="C9" s="1"/>
      <c r="D9" s="119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A10" s="99"/>
      <c r="D10" s="119"/>
      <c r="E10"/>
    </row>
    <row r="11" spans="1:14" ht="13.35" customHeight="1">
      <c r="A11" s="98"/>
      <c r="B11" s="81"/>
      <c r="C11" s="81"/>
      <c r="D11" s="119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4"/>
      <c r="B12" s="1"/>
      <c r="C12" s="1"/>
      <c r="D12" s="119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A13" s="99"/>
      <c r="D13" s="119"/>
      <c r="E13"/>
    </row>
    <row r="14" spans="1:14">
      <c r="A14" s="98"/>
      <c r="B14" s="81"/>
      <c r="C14" s="81"/>
      <c r="D14" s="119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4"/>
      <c r="B15" s="1"/>
      <c r="C15" s="1"/>
      <c r="D15" s="119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A16" s="99"/>
      <c r="D16" s="119"/>
      <c r="E16"/>
    </row>
    <row r="17" spans="1:14" ht="15">
      <c r="A17" s="98"/>
      <c r="B17" s="81"/>
      <c r="C17" s="81"/>
      <c r="D17" s="118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>
      <c r="A18" s="84"/>
      <c r="B18" s="1"/>
      <c r="C18" s="1"/>
      <c r="D18" s="114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1:14">
      <c r="A19" s="99"/>
      <c r="E19"/>
    </row>
    <row r="20" spans="1:14">
      <c r="A20" s="98"/>
      <c r="B20" s="81"/>
      <c r="C20" s="81"/>
      <c r="D20" s="11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4"/>
      <c r="B21" s="1"/>
      <c r="C21" s="1"/>
      <c r="D21" s="114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>
      <c r="A22" s="99"/>
      <c r="E22"/>
    </row>
    <row r="23" spans="1:14">
      <c r="A23" s="98"/>
      <c r="B23" s="81"/>
      <c r="C23" s="81"/>
      <c r="D23" s="11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1:14">
      <c r="A24" s="84"/>
      <c r="B24" s="1"/>
      <c r="C24" s="1"/>
      <c r="D24" s="114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6" spans="1:14">
      <c r="A26" s="40"/>
      <c r="B26" s="40"/>
      <c r="C26" s="40"/>
      <c r="D26" s="113"/>
      <c r="E26" s="71"/>
    </row>
    <row r="27" spans="1:14">
      <c r="A27" s="1"/>
      <c r="B27" s="1"/>
      <c r="C27" s="1"/>
      <c r="D27" s="114"/>
      <c r="E27" s="72"/>
    </row>
    <row r="29" spans="1:14">
      <c r="A29" s="40"/>
      <c r="B29" s="40"/>
      <c r="C29" s="40"/>
      <c r="D29" s="113"/>
      <c r="E29" s="71"/>
    </row>
    <row r="30" spans="1:14">
      <c r="A30" s="1"/>
      <c r="B30" s="1"/>
      <c r="C30" s="1"/>
      <c r="D30" s="114"/>
      <c r="E30" s="72"/>
    </row>
    <row r="32" spans="1:14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29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N200"/>
  <sheetViews>
    <sheetView zoomScale="93" workbookViewId="0">
      <selection activeCell="F23" sqref="F23"/>
    </sheetView>
  </sheetViews>
  <sheetFormatPr baseColWidth="10" defaultColWidth="10.625" defaultRowHeight="14.25"/>
  <cols>
    <col min="1" max="3" width="12.125" customWidth="1"/>
    <col min="4" max="4" width="24.125" bestFit="1" customWidth="1"/>
    <col min="5" max="5" width="12.125" style="38" customWidth="1"/>
    <col min="6" max="6" width="12.125" customWidth="1"/>
  </cols>
  <sheetData>
    <row r="1" spans="1:14" ht="15.75">
      <c r="A1" s="19" t="s">
        <v>0</v>
      </c>
      <c r="B1" s="20"/>
      <c r="C1" s="21"/>
      <c r="D1" s="22" t="s">
        <v>1</v>
      </c>
      <c r="E1" s="41" t="s">
        <v>8</v>
      </c>
    </row>
    <row r="2" spans="1:14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3.35" customHeight="1">
      <c r="E4"/>
    </row>
    <row r="5" spans="1:14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>
      <c r="A6" s="86"/>
      <c r="B6" s="86"/>
      <c r="C6" s="86"/>
      <c r="D6" s="83"/>
      <c r="E6" s="83"/>
      <c r="F6" s="86"/>
      <c r="G6" s="86"/>
      <c r="H6" s="86"/>
      <c r="I6" s="86"/>
      <c r="J6" s="86"/>
      <c r="K6" s="86"/>
      <c r="L6" s="86"/>
      <c r="M6" s="86"/>
      <c r="N6" s="86"/>
    </row>
    <row r="7" spans="1:14">
      <c r="D7" s="86"/>
      <c r="E7" s="86"/>
    </row>
    <row r="8" spans="1:14" ht="13.35" customHeight="1">
      <c r="A8" s="83"/>
      <c r="B8" s="83"/>
      <c r="C8" s="83"/>
      <c r="E8"/>
      <c r="F8" s="83"/>
      <c r="G8" s="83"/>
      <c r="H8" s="83"/>
      <c r="I8" s="83"/>
      <c r="J8" s="83"/>
      <c r="K8" s="83"/>
      <c r="L8" s="83"/>
      <c r="M8" s="83"/>
      <c r="N8" s="83"/>
    </row>
    <row r="9" spans="1:14" ht="13.35" customHeight="1">
      <c r="A9" s="86"/>
      <c r="B9" s="86"/>
      <c r="C9" s="86"/>
      <c r="D9" s="83"/>
      <c r="E9" s="83"/>
      <c r="F9" s="86"/>
      <c r="G9" s="86"/>
      <c r="H9" s="86"/>
      <c r="I9" s="86"/>
      <c r="J9" s="86"/>
      <c r="K9" s="86"/>
      <c r="L9" s="86"/>
      <c r="M9" s="86"/>
      <c r="N9" s="86"/>
    </row>
    <row r="10" spans="1:14">
      <c r="D10" s="86"/>
      <c r="E10" s="86"/>
    </row>
    <row r="11" spans="1:14" ht="13.35" customHeight="1">
      <c r="A11" s="83"/>
      <c r="B11" s="83"/>
      <c r="C11" s="83"/>
      <c r="E11"/>
      <c r="F11" s="83"/>
      <c r="G11" s="83"/>
      <c r="H11" s="83"/>
      <c r="I11" s="83"/>
      <c r="J11" s="83"/>
      <c r="K11" s="83"/>
      <c r="L11" s="83"/>
      <c r="M11" s="83"/>
      <c r="N11" s="83"/>
    </row>
    <row r="12" spans="1:14">
      <c r="A12" s="86"/>
      <c r="B12" s="86"/>
      <c r="C12" s="86"/>
      <c r="D12" s="83"/>
      <c r="E12" s="83"/>
      <c r="F12" s="86"/>
      <c r="G12" s="86"/>
      <c r="H12" s="86"/>
      <c r="I12" s="86"/>
      <c r="J12" s="86"/>
      <c r="K12" s="86"/>
      <c r="L12" s="86"/>
      <c r="M12" s="86"/>
      <c r="N12" s="86"/>
    </row>
    <row r="13" spans="1:14">
      <c r="D13" s="86"/>
      <c r="E13" s="86"/>
    </row>
    <row r="14" spans="1:14">
      <c r="A14" s="83"/>
      <c r="B14" s="83"/>
      <c r="C14" s="83"/>
      <c r="E14"/>
      <c r="F14" s="83"/>
      <c r="G14" s="83"/>
      <c r="H14" s="83"/>
      <c r="I14" s="83"/>
      <c r="J14" s="83"/>
      <c r="K14" s="83"/>
      <c r="L14" s="83"/>
      <c r="M14" s="83"/>
      <c r="N14" s="83"/>
    </row>
    <row r="15" spans="1:14" ht="13.35" customHeight="1">
      <c r="A15" s="86"/>
      <c r="B15" s="86"/>
      <c r="C15" s="86"/>
      <c r="D15" s="83"/>
      <c r="E15" s="83"/>
      <c r="F15" s="86"/>
      <c r="G15" s="86"/>
      <c r="H15" s="86"/>
      <c r="I15" s="86"/>
      <c r="J15" s="86"/>
      <c r="K15" s="86"/>
      <c r="L15" s="86"/>
      <c r="M15" s="86"/>
      <c r="N15" s="86"/>
    </row>
    <row r="16" spans="1:14">
      <c r="D16" s="86"/>
      <c r="E16" s="86"/>
    </row>
    <row r="17" spans="1:9">
      <c r="A17" s="83"/>
      <c r="B17" s="83"/>
      <c r="C17" s="83"/>
      <c r="E17"/>
      <c r="F17" s="83"/>
      <c r="G17" s="83"/>
      <c r="H17" s="83"/>
      <c r="I17" s="83"/>
    </row>
    <row r="18" spans="1:9">
      <c r="A18" s="86"/>
      <c r="B18" s="86"/>
      <c r="C18" s="86"/>
      <c r="D18" s="83"/>
      <c r="E18" s="83"/>
      <c r="F18" s="86"/>
      <c r="G18" s="86"/>
      <c r="H18" s="86"/>
      <c r="I18" s="86"/>
    </row>
    <row r="19" spans="1:9">
      <c r="D19" s="86"/>
      <c r="E19" s="86"/>
    </row>
    <row r="20" spans="1:9">
      <c r="A20" s="83"/>
      <c r="B20" s="83"/>
      <c r="C20" s="83"/>
      <c r="E20"/>
      <c r="F20" s="83"/>
      <c r="G20" s="83"/>
      <c r="H20" s="83"/>
      <c r="I20" s="83"/>
    </row>
    <row r="21" spans="1:9">
      <c r="A21" s="86"/>
      <c r="B21" s="86"/>
      <c r="C21" s="86"/>
      <c r="F21" s="86"/>
      <c r="G21" s="86"/>
      <c r="H21" s="86"/>
      <c r="I21" s="86"/>
    </row>
    <row r="22" spans="1:9">
      <c r="E22"/>
    </row>
    <row r="23" spans="1:9">
      <c r="A23" s="83"/>
      <c r="B23" s="83"/>
      <c r="C23" s="83"/>
      <c r="D23" s="83"/>
      <c r="E23" s="83"/>
      <c r="F23" s="83"/>
      <c r="G23" s="83"/>
      <c r="H23" s="83"/>
      <c r="I23" s="83"/>
    </row>
    <row r="24" spans="1:9">
      <c r="A24" s="86"/>
      <c r="B24" s="86"/>
      <c r="C24" s="86"/>
      <c r="D24" s="86"/>
      <c r="E24" s="86"/>
      <c r="F24" s="86"/>
      <c r="G24" s="86"/>
      <c r="H24" s="86"/>
      <c r="I24" s="86"/>
    </row>
    <row r="25" spans="1:9">
      <c r="E25"/>
    </row>
    <row r="26" spans="1:9">
      <c r="A26" s="83"/>
      <c r="B26" s="83"/>
      <c r="C26" s="83"/>
      <c r="D26" s="83"/>
      <c r="E26" s="83"/>
      <c r="F26" s="83"/>
      <c r="G26" s="83"/>
      <c r="H26" s="83"/>
      <c r="I26" s="83"/>
    </row>
    <row r="27" spans="1:9">
      <c r="A27" s="86"/>
      <c r="B27" s="86"/>
      <c r="C27" s="86"/>
      <c r="D27" s="86"/>
      <c r="E27" s="86"/>
      <c r="F27" s="86"/>
      <c r="G27" s="86"/>
      <c r="H27" s="86"/>
      <c r="I27" s="86"/>
    </row>
    <row r="28" spans="1:9">
      <c r="E28"/>
    </row>
    <row r="29" spans="1:9">
      <c r="A29" s="83"/>
      <c r="B29" s="83"/>
      <c r="C29" s="83"/>
      <c r="D29" s="83"/>
      <c r="E29" s="83"/>
      <c r="F29" s="83"/>
      <c r="G29" s="83"/>
      <c r="H29" s="83"/>
      <c r="I29" s="83"/>
    </row>
    <row r="30" spans="1:9">
      <c r="A30" s="86"/>
      <c r="B30" s="86"/>
      <c r="C30" s="86"/>
      <c r="D30" s="86"/>
      <c r="E30" s="86"/>
      <c r="F30" s="86"/>
      <c r="G30" s="86"/>
      <c r="H30" s="86"/>
      <c r="I30" s="86"/>
    </row>
    <row r="31" spans="1:9">
      <c r="E31"/>
    </row>
    <row r="32" spans="1:9">
      <c r="A32" s="40"/>
      <c r="B32" s="40"/>
      <c r="C32" s="40"/>
      <c r="D32" s="40"/>
      <c r="E32" s="71"/>
    </row>
    <row r="33" spans="1:5">
      <c r="A33" s="1"/>
      <c r="B33" s="1"/>
      <c r="C33" s="1"/>
      <c r="D33" s="1"/>
      <c r="E33" s="72"/>
    </row>
    <row r="35" spans="1:5">
      <c r="A35" s="40"/>
      <c r="B35" s="40"/>
      <c r="C35" s="40"/>
      <c r="D35" s="40"/>
      <c r="E35" s="71"/>
    </row>
    <row r="36" spans="1:5">
      <c r="A36" s="1"/>
      <c r="B36" s="1"/>
      <c r="C36" s="1"/>
      <c r="D36" s="1"/>
      <c r="E36" s="72"/>
    </row>
    <row r="38" spans="1:5">
      <c r="A38" s="40"/>
      <c r="B38" s="40"/>
      <c r="C38" s="40"/>
      <c r="D38" s="40"/>
      <c r="E38" s="71"/>
    </row>
    <row r="39" spans="1:5">
      <c r="A39" s="1"/>
      <c r="B39" s="1"/>
      <c r="C39" s="1"/>
      <c r="D39" s="1"/>
      <c r="E39" s="72"/>
    </row>
    <row r="41" spans="1:5">
      <c r="A41" s="40"/>
      <c r="B41" s="40"/>
      <c r="C41" s="40"/>
      <c r="D41" s="40"/>
      <c r="E41" s="71"/>
    </row>
    <row r="42" spans="1:5">
      <c r="A42" s="1"/>
      <c r="B42" s="1"/>
      <c r="C42" s="1"/>
      <c r="D42" s="1"/>
      <c r="E42" s="72"/>
    </row>
    <row r="44" spans="1:5">
      <c r="A44" s="40"/>
      <c r="B44" s="40"/>
      <c r="C44" s="40"/>
      <c r="D44" s="40"/>
      <c r="E44" s="71"/>
    </row>
    <row r="45" spans="1:5">
      <c r="A45" s="1"/>
      <c r="B45" s="1"/>
      <c r="C45" s="1"/>
      <c r="D45" s="1"/>
      <c r="E45" s="72"/>
    </row>
    <row r="47" spans="1:5">
      <c r="A47" s="40"/>
      <c r="B47" s="40"/>
      <c r="C47" s="40"/>
      <c r="D47" s="40"/>
      <c r="E47" s="71"/>
    </row>
    <row r="48" spans="1:5">
      <c r="A48" s="1"/>
      <c r="B48" s="1"/>
      <c r="C48" s="1"/>
      <c r="D48" s="1"/>
      <c r="E48" s="72"/>
    </row>
    <row r="50" spans="1:5">
      <c r="A50" s="40"/>
      <c r="B50" s="40"/>
      <c r="C50" s="40"/>
      <c r="D50" s="40"/>
      <c r="E50" s="71"/>
    </row>
    <row r="51" spans="1:5">
      <c r="A51" s="1"/>
      <c r="B51" s="1"/>
      <c r="C51" s="1"/>
      <c r="D51" s="1"/>
      <c r="E51" s="72"/>
    </row>
    <row r="53" spans="1:5">
      <c r="A53" s="40"/>
      <c r="B53" s="40"/>
      <c r="C53" s="40"/>
      <c r="D53" s="40"/>
      <c r="E53" s="71"/>
    </row>
    <row r="54" spans="1:5">
      <c r="A54" s="1"/>
      <c r="B54" s="1"/>
      <c r="C54" s="1"/>
      <c r="D54" s="1"/>
      <c r="E54" s="72"/>
    </row>
    <row r="56" spans="1:5">
      <c r="A56" s="40"/>
      <c r="B56" s="40"/>
      <c r="C56" s="40"/>
      <c r="D56" s="40"/>
      <c r="E56" s="71"/>
    </row>
    <row r="57" spans="1:5">
      <c r="A57" s="1"/>
      <c r="B57" s="1"/>
      <c r="C57" s="1"/>
      <c r="D57" s="1"/>
      <c r="E57" s="72"/>
    </row>
    <row r="59" spans="1:5">
      <c r="A59" s="40"/>
      <c r="B59" s="40"/>
      <c r="C59" s="40"/>
      <c r="D59" s="40"/>
      <c r="E59" s="71"/>
    </row>
    <row r="60" spans="1:5">
      <c r="A60" s="1"/>
      <c r="B60" s="1"/>
      <c r="C60" s="1"/>
      <c r="D60" s="1"/>
      <c r="E60" s="72"/>
    </row>
    <row r="63" spans="1:5" ht="14.1" customHeight="1"/>
    <row r="64" spans="1:5">
      <c r="B64" s="38"/>
    </row>
    <row r="65" spans="2:4">
      <c r="B65" s="38"/>
    </row>
    <row r="69" spans="2:4">
      <c r="D69" s="62"/>
    </row>
    <row r="78" spans="2:4">
      <c r="D78" s="28"/>
    </row>
    <row r="79" spans="2:4">
      <c r="D79" s="39"/>
    </row>
    <row r="80" spans="2:4" ht="15.75">
      <c r="D80" s="56"/>
    </row>
    <row r="81" spans="4:4" ht="15.75">
      <c r="D81" s="68"/>
    </row>
    <row r="82" spans="4:4">
      <c r="D82" s="39"/>
    </row>
    <row r="100" spans="5:6">
      <c r="E100" s="38" t="s">
        <v>28</v>
      </c>
      <c r="F100">
        <f>COUNTA(D2:D99)</f>
        <v>0</v>
      </c>
    </row>
    <row r="200" spans="4:4">
      <c r="D200" t="s">
        <v>25</v>
      </c>
    </row>
  </sheetData>
  <conditionalFormatting sqref="D61:D83">
    <cfRule type="expression" dxfId="28" priority="1">
      <formula>$X61="D"</formula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</vt:i4>
      </vt:variant>
    </vt:vector>
  </HeadingPairs>
  <TitlesOfParts>
    <vt:vector size="21" baseType="lpstr">
      <vt:lpstr>Notice</vt:lpstr>
      <vt:lpstr>Classement</vt:lpstr>
      <vt:lpstr>SGA1</vt:lpstr>
      <vt:lpstr>SGA2</vt:lpstr>
      <vt:lpstr>SGA3</vt:lpstr>
      <vt:lpstr>SGA4</vt:lpstr>
      <vt:lpstr>SGA5</vt:lpstr>
      <vt:lpstr>SGA6</vt:lpstr>
      <vt:lpstr>SGA7</vt:lpstr>
      <vt:lpstr>SGA8</vt:lpstr>
      <vt:lpstr>SGA9</vt:lpstr>
      <vt:lpstr>SGA10</vt:lpstr>
      <vt:lpstr>SGA11</vt:lpstr>
      <vt:lpstr>SGA12</vt:lpstr>
      <vt:lpstr>SGA13</vt:lpstr>
      <vt:lpstr>SGA14</vt:lpstr>
      <vt:lpstr>SGA15</vt:lpstr>
      <vt:lpstr>SGA16</vt:lpstr>
      <vt:lpstr>RECAP</vt:lpstr>
      <vt:lpstr>SGA17</vt:lpstr>
      <vt:lpstr>Classement!Zone_d_impression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 GOLF D'AUTUN</dc:creator>
  <cp:lastModifiedBy>Guy GOUSSARD</cp:lastModifiedBy>
  <cp:lastPrinted>2024-05-01T07:08:59Z</cp:lastPrinted>
  <dcterms:created xsi:type="dcterms:W3CDTF">2015-09-29T17:16:10Z</dcterms:created>
  <dcterms:modified xsi:type="dcterms:W3CDTF">2026-03-31T13:27:17Z</dcterms:modified>
</cp:coreProperties>
</file>